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3920" yWindow="-21140" windowWidth="28340" windowHeight="21140" tabRatio="500" firstSheet="14" activeTab="21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 dependencies" sheetId="40" r:id="rId23"/>
    <sheet name="Program risk areas" sheetId="36" r:id="rId24"/>
    <sheet name="Population risk areas" sheetId="43" r:id="rId25"/>
    <sheet name="Programs cost and coverage" sheetId="20" r:id="rId26"/>
    <sheet name="Programs to include" sheetId="44" r:id="rId2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21" l="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41" i="21"/>
  <c r="N41" i="21"/>
  <c r="O41" i="21"/>
  <c r="L41" i="21"/>
  <c r="M40" i="21"/>
  <c r="N40" i="21"/>
  <c r="O40" i="21"/>
  <c r="L40" i="21"/>
  <c r="F41" i="21"/>
  <c r="G41" i="21"/>
  <c r="E41" i="21"/>
  <c r="F40" i="21"/>
  <c r="G40" i="21"/>
  <c r="E40" i="21"/>
  <c r="O39" i="21"/>
  <c r="N39" i="21"/>
  <c r="M39" i="21"/>
  <c r="L39" i="21"/>
  <c r="F39" i="21"/>
  <c r="G39" i="21"/>
  <c r="E39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C53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40" i="1"/>
  <c r="C41" i="1"/>
  <c r="C42" i="1"/>
  <c r="C39" i="1"/>
  <c r="C46" i="1"/>
  <c r="C47" i="1"/>
  <c r="C48" i="1"/>
  <c r="C45" i="1"/>
  <c r="C6" i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6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5" i="20"/>
  <c r="B6" i="7"/>
  <c r="C6" i="7"/>
  <c r="D6" i="7"/>
  <c r="E6" i="7"/>
  <c r="F6" i="7"/>
  <c r="D43" i="20"/>
  <c r="B5" i="7"/>
  <c r="C5" i="7"/>
  <c r="D5" i="7"/>
  <c r="E5" i="7"/>
  <c r="F5" i="7"/>
  <c r="D42" i="2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Sam</author>
    <author xml:space="preserve"> Janka Petravic</author>
  </authors>
  <commentList>
    <comment ref="B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B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<sst xmlns="http://schemas.openxmlformats.org/spreadsheetml/2006/main" count="1239" uniqueCount="269">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</sst>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9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13" fillId="0" borderId="0" xfId="0" applyFont="1" applyAlignment="1">
      <alignment horizontal="center" vertical="center"/>
    </xf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</cellXfs>
  <cellStyles count="68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106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66</v>
      </c>
      <c r="C7" s="19">
        <v>0.35199999999999998</v>
      </c>
    </row>
    <row r="8" spans="1:3" ht="15.75" customHeight="1" x14ac:dyDescent="0.15">
      <c r="B8" s="4" t="s">
        <v>65</v>
      </c>
      <c r="C8" s="17">
        <v>0.36</v>
      </c>
    </row>
    <row r="9" spans="1:3" ht="15.75" customHeight="1" x14ac:dyDescent="0.15">
      <c r="B9" s="30" t="s">
        <v>67</v>
      </c>
      <c r="C9" s="19">
        <v>0.1</v>
      </c>
    </row>
    <row r="10" spans="1:3" ht="15.75" customHeight="1" x14ac:dyDescent="0.15">
      <c r="B10" s="4" t="s">
        <v>177</v>
      </c>
      <c r="C10" s="66">
        <v>0.5</v>
      </c>
    </row>
    <row r="11" spans="1:3" ht="15.75" customHeight="1" x14ac:dyDescent="0.15">
      <c r="B11" s="4" t="s">
        <v>178</v>
      </c>
      <c r="C11" s="66">
        <v>0.3</v>
      </c>
    </row>
    <row r="12" spans="1:3" ht="15.75" customHeight="1" x14ac:dyDescent="0.15">
      <c r="B12" s="4" t="s">
        <v>179</v>
      </c>
      <c r="C12" s="66">
        <v>0.1</v>
      </c>
    </row>
    <row r="13" spans="1:3" ht="13" x14ac:dyDescent="0.15">
      <c r="B13" t="s">
        <v>220</v>
      </c>
      <c r="C13" s="46">
        <v>0.9</v>
      </c>
    </row>
    <row r="14" spans="1:3" ht="13" x14ac:dyDescent="0.15">
      <c r="B14" t="s">
        <v>221</v>
      </c>
      <c r="C14" s="46">
        <v>0.4</v>
      </c>
    </row>
    <row r="15" spans="1:3" ht="13" x14ac:dyDescent="0.15">
      <c r="B15" s="4" t="s">
        <v>226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109</v>
      </c>
      <c r="B18" t="s">
        <v>188</v>
      </c>
      <c r="C18" s="19">
        <v>176</v>
      </c>
    </row>
    <row r="19" spans="1:3" ht="15.75" customHeight="1" x14ac:dyDescent="0.15">
      <c r="B19" t="s">
        <v>107</v>
      </c>
      <c r="C19" s="19">
        <v>0.13</v>
      </c>
    </row>
    <row r="20" spans="1:3" ht="15.75" customHeight="1" x14ac:dyDescent="0.15">
      <c r="B20" t="s">
        <v>108</v>
      </c>
      <c r="C20" s="19">
        <v>25.36</v>
      </c>
    </row>
    <row r="21" spans="1:3" ht="15.75" customHeight="1" x14ac:dyDescent="0.15">
      <c r="B21" t="s">
        <v>189</v>
      </c>
      <c r="C21" s="19">
        <v>25.4</v>
      </c>
    </row>
    <row r="22" spans="1:3" ht="15.75" customHeight="1" x14ac:dyDescent="0.15">
      <c r="B22" t="s">
        <v>190</v>
      </c>
      <c r="C22" s="19">
        <v>34.68</v>
      </c>
    </row>
    <row r="23" spans="1:3" ht="15.75" customHeight="1" x14ac:dyDescent="0.15">
      <c r="B23" t="s">
        <v>191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30" t="s">
        <v>71</v>
      </c>
      <c r="C26" s="34">
        <v>0.3</v>
      </c>
    </row>
    <row r="27" spans="1:3" ht="15.75" customHeight="1" x14ac:dyDescent="0.15">
      <c r="B27" s="30" t="s">
        <v>94</v>
      </c>
      <c r="C27" s="34">
        <v>0.8</v>
      </c>
    </row>
    <row r="28" spans="1:3" ht="15.75" customHeight="1" x14ac:dyDescent="0.15">
      <c r="B28" s="30" t="s">
        <v>95</v>
      </c>
      <c r="C28" s="34">
        <v>0.12</v>
      </c>
    </row>
    <row r="29" spans="1:3" ht="15.75" customHeight="1" x14ac:dyDescent="0.15">
      <c r="B29" s="30" t="s">
        <v>96</v>
      </c>
      <c r="C29" s="34">
        <v>0.05</v>
      </c>
    </row>
    <row r="30" spans="1:3" ht="15.75" customHeight="1" x14ac:dyDescent="0.15">
      <c r="B30" s="30" t="s">
        <v>70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105</v>
      </c>
      <c r="B33" s="87" t="s">
        <v>111</v>
      </c>
      <c r="C33" s="39">
        <v>8634000</v>
      </c>
      <c r="D33" s="96"/>
      <c r="E33" s="95"/>
    </row>
    <row r="34" spans="1:5" ht="15" customHeight="1" x14ac:dyDescent="0.2">
      <c r="B34" s="87" t="s">
        <v>112</v>
      </c>
      <c r="C34" s="39">
        <v>13550000</v>
      </c>
      <c r="D34" s="96"/>
      <c r="E34" s="96"/>
    </row>
    <row r="35" spans="1:5" ht="15.75" customHeight="1" x14ac:dyDescent="0.2">
      <c r="B35" s="87" t="s">
        <v>113</v>
      </c>
      <c r="C35" s="97">
        <v>12394000</v>
      </c>
      <c r="D35" s="96"/>
    </row>
    <row r="36" spans="1:5" ht="15.75" customHeight="1" x14ac:dyDescent="0.2">
      <c r="B36" s="87" t="s">
        <v>114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209</v>
      </c>
      <c r="B39" s="87" t="s">
        <v>111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112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113</v>
      </c>
      <c r="C41" s="39">
        <f t="shared" si="0"/>
        <v>11797902.113393042</v>
      </c>
      <c r="D41" s="96"/>
    </row>
    <row r="42" spans="1:5" ht="15.75" customHeight="1" x14ac:dyDescent="0.2">
      <c r="B42" s="87" t="s">
        <v>114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208</v>
      </c>
      <c r="B45" s="87" t="s">
        <v>115</v>
      </c>
      <c r="C45" s="33">
        <f>C51*$C$6</f>
        <v>1102416.4304987811</v>
      </c>
    </row>
    <row r="46" spans="1:5" ht="15.75" customHeight="1" x14ac:dyDescent="0.2">
      <c r="B46" s="87" t="s">
        <v>116</v>
      </c>
      <c r="C46" s="33">
        <f t="shared" ref="C46:C48" si="1">C52*$C$6</f>
        <v>1932662.074533775</v>
      </c>
    </row>
    <row r="47" spans="1:5" ht="15.75" customHeight="1" x14ac:dyDescent="0.2">
      <c r="B47" s="87" t="s">
        <v>117</v>
      </c>
      <c r="C47" s="33">
        <f t="shared" si="1"/>
        <v>596097.88660695858</v>
      </c>
    </row>
    <row r="48" spans="1:5" ht="15.75" customHeight="1" x14ac:dyDescent="0.2">
      <c r="B48" s="87" t="s">
        <v>118</v>
      </c>
      <c r="C48" s="33">
        <f t="shared" si="1"/>
        <v>46122.435348534098</v>
      </c>
    </row>
    <row r="51" spans="1:3" ht="15.75" customHeight="1" x14ac:dyDescent="0.2">
      <c r="A51" s="10" t="s">
        <v>103</v>
      </c>
      <c r="B51" s="87" t="s">
        <v>115</v>
      </c>
      <c r="C51" s="33">
        <v>0.29978973218277538</v>
      </c>
    </row>
    <row r="52" spans="1:3" ht="15.75" customHeight="1" x14ac:dyDescent="0.2">
      <c r="B52" s="87" t="s">
        <v>116</v>
      </c>
      <c r="C52" s="33">
        <v>0.52556568434139284</v>
      </c>
    </row>
    <row r="53" spans="1:3" ht="15.75" customHeight="1" x14ac:dyDescent="0.2">
      <c r="B53" s="87" t="s">
        <v>117</v>
      </c>
      <c r="C53" s="33">
        <v>0.16210210664201097</v>
      </c>
    </row>
    <row r="54" spans="1:3" ht="15.75" customHeight="1" x14ac:dyDescent="0.2">
      <c r="B54" s="87" t="s">
        <v>118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7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254</v>
      </c>
      <c r="B18" s="57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150</v>
      </c>
      <c r="B23" s="4" t="s">
        <v>213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218</v>
      </c>
      <c r="B25" t="s">
        <v>216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zoomScale="139" workbookViewId="0">
      <selection activeCell="D1" sqref="D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157</v>
      </c>
      <c r="B2" s="125" t="s">
        <v>73</v>
      </c>
      <c r="C2" t="s">
        <v>153</v>
      </c>
      <c r="D2" s="54">
        <v>1.85</v>
      </c>
      <c r="E2" s="54">
        <v>1.2</v>
      </c>
      <c r="F2" s="54">
        <v>1.05</v>
      </c>
      <c r="G2" s="54">
        <v>1.01</v>
      </c>
      <c r="H2" s="56">
        <v>1</v>
      </c>
    </row>
    <row r="3" spans="1:10" x14ac:dyDescent="0.15">
      <c r="B3" s="125"/>
      <c r="C3" t="s">
        <v>154</v>
      </c>
      <c r="D3" s="54">
        <v>1.9</v>
      </c>
      <c r="E3" s="54">
        <v>1.25</v>
      </c>
      <c r="F3" s="54">
        <v>1.05</v>
      </c>
      <c r="G3" s="54">
        <v>1.01</v>
      </c>
      <c r="H3" s="56">
        <v>1</v>
      </c>
      <c r="J3" s="54"/>
    </row>
    <row r="4" spans="1:10" x14ac:dyDescent="0.15">
      <c r="B4" s="125"/>
      <c r="C4" t="s">
        <v>164</v>
      </c>
      <c r="D4" s="54">
        <f>D17^(1/2)</f>
        <v>1.0246950765959599</v>
      </c>
      <c r="E4" s="54">
        <f>E17^(1/3)</f>
        <v>1.0163963568148535</v>
      </c>
      <c r="F4" s="54">
        <f>F17^(1/4)</f>
        <v>1.0122722344290394</v>
      </c>
      <c r="G4" s="54">
        <f t="shared" ref="G4:H4" si="0">G17^(1/5)</f>
        <v>1.0098057976734853</v>
      </c>
      <c r="H4" s="54">
        <f t="shared" si="0"/>
        <v>1</v>
      </c>
      <c r="J4" s="54"/>
    </row>
    <row r="5" spans="1:10" x14ac:dyDescent="0.15">
      <c r="B5" s="125" t="s">
        <v>6</v>
      </c>
      <c r="C5" t="s">
        <v>153</v>
      </c>
      <c r="D5" s="54">
        <v>2.0299999999999998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25"/>
      <c r="C6" t="s">
        <v>154</v>
      </c>
      <c r="D6" s="54">
        <v>2.17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25"/>
      <c r="C7" t="s">
        <v>164</v>
      </c>
      <c r="D7" s="54">
        <f>D17^(1/2)</f>
        <v>1.0246950765959599</v>
      </c>
      <c r="E7" s="54">
        <f>E17^(1/3)</f>
        <v>1.0163963568148535</v>
      </c>
      <c r="F7" s="54">
        <f>F17^(1/4)</f>
        <v>1.0122722344290394</v>
      </c>
      <c r="G7" s="54">
        <f t="shared" ref="G7:H7" si="1">G17^(1/5)</f>
        <v>1.0098057976734853</v>
      </c>
      <c r="H7" s="54">
        <f t="shared" si="1"/>
        <v>1</v>
      </c>
    </row>
    <row r="8" spans="1:10" x14ac:dyDescent="0.15">
      <c r="B8" s="125" t="s">
        <v>7</v>
      </c>
      <c r="C8" t="s">
        <v>153</v>
      </c>
      <c r="D8" s="54">
        <v>1</v>
      </c>
      <c r="E8" s="54">
        <v>1.5</v>
      </c>
      <c r="F8" s="54">
        <v>1</v>
      </c>
      <c r="G8" s="54">
        <v>1</v>
      </c>
      <c r="H8" s="56">
        <v>1</v>
      </c>
    </row>
    <row r="9" spans="1:10" x14ac:dyDescent="0.15">
      <c r="B9" s="125"/>
      <c r="C9" t="s">
        <v>154</v>
      </c>
      <c r="D9" s="54">
        <v>1</v>
      </c>
      <c r="E9" s="54">
        <v>1.5</v>
      </c>
      <c r="F9" s="54">
        <v>1</v>
      </c>
      <c r="G9" s="54">
        <v>1</v>
      </c>
      <c r="H9" s="56">
        <v>1</v>
      </c>
    </row>
    <row r="10" spans="1:10" x14ac:dyDescent="0.15">
      <c r="B10" s="125"/>
      <c r="C10" t="s">
        <v>164</v>
      </c>
      <c r="D10" s="54">
        <v>1</v>
      </c>
      <c r="E10" s="54">
        <f>E17^(1/3)</f>
        <v>1.0163963568148535</v>
      </c>
      <c r="F10" s="54">
        <f>F17^(1/4)</f>
        <v>1.0122722344290394</v>
      </c>
      <c r="G10" s="54">
        <f t="shared" ref="G10:H10" si="2">G17^(1/5)</f>
        <v>1.0098057976734853</v>
      </c>
      <c r="H10" s="54">
        <f t="shared" si="2"/>
        <v>1</v>
      </c>
    </row>
    <row r="11" spans="1:10" x14ac:dyDescent="0.15">
      <c r="B11" s="125" t="s">
        <v>8</v>
      </c>
      <c r="C11" t="s">
        <v>153</v>
      </c>
      <c r="D11" s="54">
        <v>1</v>
      </c>
      <c r="E11" s="54">
        <v>1</v>
      </c>
      <c r="F11" s="54">
        <v>1.1499999999999999</v>
      </c>
      <c r="G11" s="54">
        <v>1</v>
      </c>
      <c r="H11" s="56">
        <v>1</v>
      </c>
    </row>
    <row r="12" spans="1:10" x14ac:dyDescent="0.15">
      <c r="B12" s="125"/>
      <c r="C12" t="s">
        <v>154</v>
      </c>
      <c r="D12" s="54">
        <v>1</v>
      </c>
      <c r="E12" s="54">
        <v>1</v>
      </c>
      <c r="F12" s="54">
        <v>1.1499999999999999</v>
      </c>
      <c r="G12" s="54">
        <v>1</v>
      </c>
      <c r="H12" s="56">
        <v>1</v>
      </c>
    </row>
    <row r="13" spans="1:10" x14ac:dyDescent="0.15">
      <c r="B13" s="125"/>
      <c r="C13" t="s">
        <v>164</v>
      </c>
      <c r="D13" s="54">
        <v>1</v>
      </c>
      <c r="E13" s="54">
        <v>1</v>
      </c>
      <c r="F13" s="54">
        <f>F17^(1/4)</f>
        <v>1.0122722344290394</v>
      </c>
      <c r="G13" s="54">
        <f t="shared" ref="G13:H13" si="3">G17^(1/5)</f>
        <v>1.0098057976734853</v>
      </c>
      <c r="H13" s="54">
        <f t="shared" si="3"/>
        <v>1</v>
      </c>
    </row>
    <row r="14" spans="1:10" x14ac:dyDescent="0.15">
      <c r="B14" s="125" t="s">
        <v>9</v>
      </c>
      <c r="C14" t="s">
        <v>153</v>
      </c>
      <c r="D14" s="54">
        <v>1</v>
      </c>
      <c r="E14" s="54">
        <v>1</v>
      </c>
      <c r="F14" s="54">
        <v>1</v>
      </c>
      <c r="G14" s="54">
        <v>1.1499999999999999</v>
      </c>
      <c r="H14" s="56">
        <v>1</v>
      </c>
    </row>
    <row r="15" spans="1:10" x14ac:dyDescent="0.15">
      <c r="B15" s="125"/>
      <c r="C15" t="s">
        <v>154</v>
      </c>
      <c r="D15" s="54">
        <v>1</v>
      </c>
      <c r="E15" s="54">
        <v>1</v>
      </c>
      <c r="F15" s="54">
        <v>1</v>
      </c>
      <c r="G15" s="54">
        <v>1.1000000000000001</v>
      </c>
      <c r="H15" s="56">
        <v>1</v>
      </c>
    </row>
    <row r="16" spans="1:10" x14ac:dyDescent="0.15">
      <c r="B16" s="125"/>
      <c r="C16" t="s">
        <v>164</v>
      </c>
      <c r="D16" s="54">
        <v>1</v>
      </c>
      <c r="E16" s="54">
        <v>1</v>
      </c>
      <c r="F16" s="54">
        <v>1</v>
      </c>
      <c r="G16" s="54">
        <f t="shared" ref="G16:H16" si="4">G17^(1/5)</f>
        <v>1.0098057976734853</v>
      </c>
      <c r="H16" s="54">
        <f t="shared" si="4"/>
        <v>1</v>
      </c>
    </row>
    <row r="17" spans="1:8" x14ac:dyDescent="0.15">
      <c r="B17" s="65" t="s">
        <v>98</v>
      </c>
      <c r="C17" t="s">
        <v>164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158</v>
      </c>
      <c r="B19" s="125" t="s">
        <v>73</v>
      </c>
      <c r="C19" t="s">
        <v>153</v>
      </c>
      <c r="D19" s="54">
        <v>1</v>
      </c>
      <c r="E19" s="54">
        <v>1</v>
      </c>
      <c r="F19" s="54">
        <v>1.05</v>
      </c>
      <c r="G19" s="54">
        <v>1.05</v>
      </c>
      <c r="H19" s="54">
        <v>1</v>
      </c>
    </row>
    <row r="20" spans="1:8" x14ac:dyDescent="0.15">
      <c r="B20" s="125"/>
      <c r="C20" t="s">
        <v>154</v>
      </c>
      <c r="D20" s="54">
        <v>1</v>
      </c>
      <c r="E20" s="54">
        <v>1</v>
      </c>
      <c r="F20" s="54">
        <v>1.05</v>
      </c>
      <c r="G20" s="54">
        <v>1.05</v>
      </c>
      <c r="H20" s="54">
        <v>1</v>
      </c>
    </row>
    <row r="21" spans="1:8" x14ac:dyDescent="0.15">
      <c r="B21" s="125"/>
      <c r="C21" t="s">
        <v>164</v>
      </c>
      <c r="D21" s="54">
        <f>D34^(1/5)</f>
        <v>1.0098057976734853</v>
      </c>
      <c r="E21" s="54">
        <f t="shared" ref="E21:H21" si="5">E34^(1/5)</f>
        <v>1.0098057976734853</v>
      </c>
      <c r="F21" s="54">
        <f t="shared" si="5"/>
        <v>1.0098057976734853</v>
      </c>
      <c r="G21" s="54">
        <f t="shared" si="5"/>
        <v>1.0098057976734853</v>
      </c>
      <c r="H21" s="54">
        <f t="shared" si="5"/>
        <v>1</v>
      </c>
    </row>
    <row r="22" spans="1:8" x14ac:dyDescent="0.15">
      <c r="B22" s="125" t="s">
        <v>6</v>
      </c>
      <c r="C22" t="s">
        <v>153</v>
      </c>
      <c r="D22" s="54">
        <v>1</v>
      </c>
      <c r="E22" s="54">
        <v>1</v>
      </c>
      <c r="F22" s="54">
        <v>1.05</v>
      </c>
      <c r="G22" s="54">
        <v>1.05</v>
      </c>
      <c r="H22" s="54">
        <v>1</v>
      </c>
    </row>
    <row r="23" spans="1:8" x14ac:dyDescent="0.15">
      <c r="B23" s="125"/>
      <c r="C23" t="s">
        <v>154</v>
      </c>
      <c r="D23" s="54">
        <v>1</v>
      </c>
      <c r="E23" s="54">
        <v>1</v>
      </c>
      <c r="F23" s="54">
        <v>1.05</v>
      </c>
      <c r="G23" s="54">
        <v>1.05</v>
      </c>
      <c r="H23" s="54">
        <v>1</v>
      </c>
    </row>
    <row r="24" spans="1:8" x14ac:dyDescent="0.15">
      <c r="B24" s="125"/>
      <c r="C24" t="s">
        <v>164</v>
      </c>
      <c r="D24" s="54">
        <f>D34^(1/5)</f>
        <v>1.0098057976734853</v>
      </c>
      <c r="E24" s="54">
        <f t="shared" ref="E24:H24" si="6">E34^(1/5)</f>
        <v>1.0098057976734853</v>
      </c>
      <c r="F24" s="54">
        <f t="shared" si="6"/>
        <v>1.0098057976734853</v>
      </c>
      <c r="G24" s="54">
        <f t="shared" si="6"/>
        <v>1.0098057976734853</v>
      </c>
      <c r="H24" s="54">
        <f t="shared" si="6"/>
        <v>1</v>
      </c>
    </row>
    <row r="25" spans="1:8" x14ac:dyDescent="0.15">
      <c r="B25" s="125" t="s">
        <v>7</v>
      </c>
      <c r="C25" t="s">
        <v>153</v>
      </c>
      <c r="D25" s="54">
        <v>1</v>
      </c>
      <c r="E25" s="54">
        <v>1</v>
      </c>
      <c r="F25" s="54">
        <v>2.5</v>
      </c>
      <c r="G25" s="54">
        <v>2.5</v>
      </c>
      <c r="H25" s="54">
        <v>1</v>
      </c>
    </row>
    <row r="26" spans="1:8" x14ac:dyDescent="0.15">
      <c r="B26" s="125"/>
      <c r="C26" t="s">
        <v>154</v>
      </c>
      <c r="D26" s="54">
        <v>1</v>
      </c>
      <c r="E26" s="54">
        <v>1</v>
      </c>
      <c r="F26" s="54">
        <v>2.4</v>
      </c>
      <c r="G26" s="54">
        <v>2.4</v>
      </c>
      <c r="H26" s="54">
        <v>1</v>
      </c>
    </row>
    <row r="27" spans="1:8" x14ac:dyDescent="0.15">
      <c r="B27" s="125"/>
      <c r="C27" t="s">
        <v>164</v>
      </c>
      <c r="D27" s="54">
        <f>D34^(1/5)</f>
        <v>1.0098057976734853</v>
      </c>
      <c r="E27" s="54">
        <f t="shared" ref="E27:H27" si="7">E34^(1/5)</f>
        <v>1.0098057976734853</v>
      </c>
      <c r="F27" s="54">
        <f t="shared" si="7"/>
        <v>1.0098057976734853</v>
      </c>
      <c r="G27" s="54">
        <f t="shared" si="7"/>
        <v>1.0098057976734853</v>
      </c>
      <c r="H27" s="54">
        <f t="shared" si="7"/>
        <v>1</v>
      </c>
    </row>
    <row r="28" spans="1:8" x14ac:dyDescent="0.15">
      <c r="B28" s="125" t="s">
        <v>8</v>
      </c>
      <c r="C28" t="s">
        <v>153</v>
      </c>
      <c r="D28" s="54">
        <v>1</v>
      </c>
      <c r="E28" s="54">
        <v>1</v>
      </c>
      <c r="F28" s="54">
        <v>2</v>
      </c>
      <c r="G28" s="54">
        <v>2</v>
      </c>
      <c r="H28" s="54">
        <v>1</v>
      </c>
    </row>
    <row r="29" spans="1:8" x14ac:dyDescent="0.15">
      <c r="B29" s="125"/>
      <c r="C29" t="s">
        <v>154</v>
      </c>
      <c r="D29" s="54">
        <v>1</v>
      </c>
      <c r="E29" s="54">
        <v>1</v>
      </c>
      <c r="F29" s="54">
        <v>1.9</v>
      </c>
      <c r="G29" s="54">
        <v>1.9</v>
      </c>
      <c r="H29" s="54">
        <v>1</v>
      </c>
    </row>
    <row r="30" spans="1:8" x14ac:dyDescent="0.15">
      <c r="B30" s="125"/>
      <c r="C30" t="s">
        <v>164</v>
      </c>
      <c r="D30" s="54">
        <f>D34^(1/5)</f>
        <v>1.0098057976734853</v>
      </c>
      <c r="E30" s="54">
        <f t="shared" ref="E30:H30" si="8">E34^(1/5)</f>
        <v>1.0098057976734853</v>
      </c>
      <c r="F30" s="54">
        <f t="shared" si="8"/>
        <v>1.0098057976734853</v>
      </c>
      <c r="G30" s="54">
        <f t="shared" si="8"/>
        <v>1.0098057976734853</v>
      </c>
      <c r="H30" s="54">
        <f t="shared" si="8"/>
        <v>1</v>
      </c>
    </row>
    <row r="31" spans="1:8" x14ac:dyDescent="0.15">
      <c r="B31" s="125" t="s">
        <v>9</v>
      </c>
      <c r="C31" t="s">
        <v>153</v>
      </c>
      <c r="D31" s="54">
        <v>1</v>
      </c>
      <c r="E31" s="54">
        <v>1</v>
      </c>
      <c r="F31" s="54">
        <v>1</v>
      </c>
      <c r="G31" s="54">
        <v>2</v>
      </c>
      <c r="H31" s="54">
        <v>1</v>
      </c>
    </row>
    <row r="32" spans="1:8" x14ac:dyDescent="0.15">
      <c r="B32" s="125"/>
      <c r="C32" t="s">
        <v>154</v>
      </c>
      <c r="D32" s="54">
        <v>1</v>
      </c>
      <c r="E32" s="54">
        <v>1</v>
      </c>
      <c r="F32" s="54">
        <v>1</v>
      </c>
      <c r="G32" s="54">
        <v>1.9</v>
      </c>
      <c r="H32" s="54">
        <v>1</v>
      </c>
    </row>
    <row r="33" spans="1:8" x14ac:dyDescent="0.15">
      <c r="B33" s="125"/>
      <c r="C33" t="s">
        <v>164</v>
      </c>
      <c r="D33" s="54">
        <f>D34^(1/5)</f>
        <v>1.0098057976734853</v>
      </c>
      <c r="E33" s="54">
        <f t="shared" ref="E33:H33" si="9">E34^(1/5)</f>
        <v>1.0098057976734853</v>
      </c>
      <c r="F33" s="54">
        <f t="shared" si="9"/>
        <v>1.0098057976734853</v>
      </c>
      <c r="G33" s="54">
        <f t="shared" si="9"/>
        <v>1.0098057976734853</v>
      </c>
      <c r="H33" s="54">
        <f t="shared" si="9"/>
        <v>1</v>
      </c>
    </row>
    <row r="34" spans="1:8" x14ac:dyDescent="0.15">
      <c r="B34" s="60" t="s">
        <v>98</v>
      </c>
      <c r="C34" t="s">
        <v>164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187</v>
      </c>
      <c r="B36" s="125" t="s">
        <v>73</v>
      </c>
      <c r="C36" t="s">
        <v>153</v>
      </c>
      <c r="D36" s="54">
        <v>1</v>
      </c>
      <c r="E36" s="54">
        <v>1</v>
      </c>
      <c r="F36" s="54">
        <v>0.98</v>
      </c>
      <c r="G36" s="54">
        <v>0.98</v>
      </c>
      <c r="H36" s="54">
        <v>1</v>
      </c>
    </row>
    <row r="37" spans="1:8" x14ac:dyDescent="0.15">
      <c r="B37" s="125"/>
      <c r="C37" t="s">
        <v>154</v>
      </c>
      <c r="D37" s="54">
        <v>1</v>
      </c>
      <c r="E37" s="54">
        <v>1</v>
      </c>
      <c r="F37" s="54">
        <v>0.98</v>
      </c>
      <c r="G37" s="54">
        <v>0.98</v>
      </c>
      <c r="H37" s="54">
        <v>1</v>
      </c>
    </row>
    <row r="38" spans="1:8" x14ac:dyDescent="0.15">
      <c r="B38" s="125"/>
      <c r="C38" t="s">
        <v>164</v>
      </c>
      <c r="D38" s="54">
        <v>1</v>
      </c>
      <c r="E38" s="54">
        <v>1</v>
      </c>
      <c r="F38" s="54">
        <v>0.99</v>
      </c>
      <c r="G38" s="54">
        <v>0.99</v>
      </c>
      <c r="H38" s="54">
        <v>1</v>
      </c>
    </row>
    <row r="39" spans="1:8" x14ac:dyDescent="0.15">
      <c r="B39" s="125" t="s">
        <v>6</v>
      </c>
      <c r="C39" t="s">
        <v>153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25"/>
      <c r="C40" t="s">
        <v>154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25"/>
      <c r="C41" t="s">
        <v>164</v>
      </c>
      <c r="D41" s="54">
        <v>1</v>
      </c>
      <c r="E41" s="54">
        <v>1</v>
      </c>
      <c r="F41" s="54">
        <v>0.99</v>
      </c>
      <c r="G41" s="54">
        <v>0.99</v>
      </c>
      <c r="H41" s="54">
        <v>1</v>
      </c>
    </row>
    <row r="42" spans="1:8" x14ac:dyDescent="0.15">
      <c r="B42" s="125" t="s">
        <v>7</v>
      </c>
      <c r="C42" t="s">
        <v>153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25"/>
      <c r="C43" t="s">
        <v>154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25"/>
      <c r="C44" t="s">
        <v>164</v>
      </c>
      <c r="D44" s="54">
        <v>1</v>
      </c>
      <c r="E44" s="54">
        <v>1</v>
      </c>
      <c r="F44" s="54">
        <v>0.99</v>
      </c>
      <c r="G44" s="54">
        <v>0.99</v>
      </c>
      <c r="H44" s="54">
        <v>1</v>
      </c>
    </row>
    <row r="45" spans="1:8" x14ac:dyDescent="0.15">
      <c r="B45" s="125" t="s">
        <v>8</v>
      </c>
      <c r="C45" t="s">
        <v>153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25"/>
      <c r="C46" t="s">
        <v>154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25"/>
      <c r="C47" t="s">
        <v>164</v>
      </c>
      <c r="D47" s="54">
        <v>1</v>
      </c>
      <c r="E47" s="54">
        <v>1</v>
      </c>
      <c r="F47" s="54">
        <v>0.99</v>
      </c>
      <c r="G47" s="54">
        <v>0.99</v>
      </c>
      <c r="H47" s="54">
        <v>1</v>
      </c>
    </row>
    <row r="48" spans="1:8" x14ac:dyDescent="0.15">
      <c r="B48" s="125" t="s">
        <v>9</v>
      </c>
      <c r="C48" t="s">
        <v>153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25"/>
      <c r="C49" t="s">
        <v>154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25"/>
      <c r="C50" t="s">
        <v>164</v>
      </c>
      <c r="D50" s="54">
        <v>1</v>
      </c>
      <c r="E50" s="54">
        <v>1</v>
      </c>
      <c r="F50" s="54">
        <v>1</v>
      </c>
      <c r="G50" s="54">
        <v>0.99</v>
      </c>
      <c r="H50" s="54">
        <v>1</v>
      </c>
    </row>
    <row r="51" spans="2:8" x14ac:dyDescent="0.15">
      <c r="B51" s="68" t="s">
        <v>98</v>
      </c>
      <c r="C51" t="s">
        <v>164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78" workbookViewId="0">
      <selection activeCell="C2" sqref="C2:D2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75" t="s">
        <v>161</v>
      </c>
      <c r="B2" s="76" t="s">
        <v>73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79"/>
      <c r="E3" s="80"/>
    </row>
    <row r="4" spans="1:5" x14ac:dyDescent="0.15">
      <c r="A4" s="78"/>
      <c r="B4" s="79" t="s">
        <v>7</v>
      </c>
      <c r="C4" s="79"/>
      <c r="D4" s="79"/>
      <c r="E4" s="80"/>
    </row>
    <row r="5" spans="1:5" x14ac:dyDescent="0.15">
      <c r="A5" s="78"/>
      <c r="B5" s="79" t="s">
        <v>8</v>
      </c>
      <c r="C5" s="79"/>
      <c r="D5" s="79"/>
      <c r="E5" s="80"/>
    </row>
    <row r="6" spans="1:5" x14ac:dyDescent="0.15">
      <c r="A6" s="78"/>
      <c r="B6" s="79" t="s">
        <v>9</v>
      </c>
      <c r="C6" s="79"/>
      <c r="D6" s="79"/>
      <c r="E6" s="80"/>
    </row>
    <row r="7" spans="1:5" x14ac:dyDescent="0.15">
      <c r="A7" s="81"/>
      <c r="B7" s="82" t="s">
        <v>98</v>
      </c>
      <c r="C7" s="83"/>
      <c r="D7" s="83"/>
      <c r="E7" s="84"/>
    </row>
    <row r="9" spans="1:5" x14ac:dyDescent="0.15">
      <c r="A9" s="75" t="s">
        <v>162</v>
      </c>
      <c r="B9" s="76" t="s">
        <v>73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98</v>
      </c>
      <c r="C14" s="83"/>
      <c r="D14" s="83"/>
      <c r="E14" s="84"/>
    </row>
    <row r="16" spans="1:5" x14ac:dyDescent="0.15">
      <c r="A16" s="75" t="s">
        <v>163</v>
      </c>
      <c r="B16" s="76" t="s">
        <v>73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98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A12" sqref="A1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78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6" sqref="B6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7" t="s">
        <v>77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139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144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145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146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6" t="s">
        <v>152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256</v>
      </c>
      <c r="B4" s="47" t="s">
        <v>151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workbookViewId="0">
      <selection activeCell="D46" sqref="D46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216</v>
      </c>
      <c r="C5" s="47" t="s">
        <v>102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64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147</v>
      </c>
      <c r="C8" s="4" t="s">
        <v>102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64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64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147</v>
      </c>
      <c r="C12" s="4" t="s">
        <v>102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64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64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147</v>
      </c>
      <c r="C16" s="4" t="s">
        <v>102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64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64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147</v>
      </c>
      <c r="C20" s="4" t="s">
        <v>102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64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213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213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213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213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63" t="s">
        <v>166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167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168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171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172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169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170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173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174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5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52" x14ac:dyDescent="0.15">
      <c r="A1" s="1" t="s">
        <v>203</v>
      </c>
      <c r="B1" s="117" t="s">
        <v>48</v>
      </c>
      <c r="C1" s="118" t="s">
        <v>234</v>
      </c>
      <c r="D1" s="118" t="s">
        <v>235</v>
      </c>
      <c r="E1" s="118" t="s">
        <v>236</v>
      </c>
      <c r="F1" s="1"/>
    </row>
    <row r="2" spans="1:6" x14ac:dyDescent="0.15">
      <c r="A2" t="s">
        <v>267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abSelected="1" zoomScale="85" zoomScaleNormal="118" workbookViewId="0">
      <selection activeCell="B28" sqref="B2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7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7">
        <f>'Baseline year demographics'!C8*(1-'Baseline year demographics'!C9)</f>
        <v>0.32400000000000001</v>
      </c>
      <c r="F9" s="27">
        <f>'Baseline year demographics'!C8*(1-'Baseline year demographics'!C9)</f>
        <v>0.32400000000000001</v>
      </c>
      <c r="G9" s="27">
        <f>'Baseline year demographics'!C8*(1-'Baseline year demographics'!C9)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7">
        <f>'Baseline year demographics'!C8*'Baseline year demographics'!C9</f>
        <v>3.5999999999999997E-2</v>
      </c>
      <c r="F10" s="27">
        <f>'Baseline year demographics'!C8*'Baseline year demographics'!C9</f>
        <v>3.5999999999999997E-2</v>
      </c>
      <c r="G10" s="27">
        <f>'Baseline year demographics'!C8*'Baseline year demographics'!C9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20">
        <v>0</v>
      </c>
      <c r="D11" s="128">
        <f>'Baseline year demographics'!$C8</f>
        <v>0.36</v>
      </c>
      <c r="E11" s="128">
        <f>'Baseline year demographics'!$C8</f>
        <v>0.36</v>
      </c>
      <c r="F11" s="128">
        <f>'Baseline year demographics'!$C8</f>
        <v>0.36</v>
      </c>
      <c r="G11" s="128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demographics'!$C$9)*(0.7)*'Baseline year demographics'!$C$7</f>
        <v>7.9833599999999991E-2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demographics'!$C$9)*(0.3)*'Baseline year demographics'!$C$7</f>
        <v>3.4214399999999999E-2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demographics'!$C$9)*(0.49)*'Baseline year demographics'!$C$7</f>
        <v>9.9348480000000017E-2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demographics'!$C$9)*(0.21)*'Baseline year demographics'!$C$7</f>
        <v>4.2577919999999998E-2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demographics'!$C$9)*(0.3)*'Baseline year demographics'!$C$7</f>
        <v>6.0825600000000001E-2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demographics'!$C$9)*(0.7)*'Baseline year demographics'!$C$7</f>
        <v>8.8703999999999988E-3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demographics'!$C$9)*(0.3)*'Baseline year demographics'!$C$7</f>
        <v>3.8015999999999992E-3</v>
      </c>
      <c r="M31" s="27">
        <f>'Baseline year demographics'!$C$8*(1-'Baseline year demographics'!$C$9)*(0.3)</f>
        <v>9.7199999999999995E-2</v>
      </c>
      <c r="N31" s="27">
        <f>'Baseline year demographics'!$C$8*(1-'Baseline year demographics'!$C$9)*(0.3)</f>
        <v>9.7199999999999995E-2</v>
      </c>
      <c r="O31" s="27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demographics'!$C$9)*(0.49)*'Baseline year demographics'!$C$7</f>
        <v>1.1038719999999998E-2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demographics'!$C$9)*(0.21)*'Baseline year demographics'!$C$7</f>
        <v>4.7308799999999998E-3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demographics'!$C$9)*(0.3)*'Baseline year demographics'!$C$7</f>
        <v>6.7583999999999986E-3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v>1</v>
      </c>
      <c r="M36" s="123">
        <v>1</v>
      </c>
      <c r="N36" s="123">
        <v>1</v>
      </c>
      <c r="O36" s="123">
        <v>1</v>
      </c>
    </row>
    <row r="37" spans="1:15" ht="15.75" customHeight="1" x14ac:dyDescent="0.15">
      <c r="B37" s="46" t="s">
        <v>267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4" t="s">
        <v>97</v>
      </c>
      <c r="C38" s="3">
        <v>0</v>
      </c>
      <c r="D38" s="3">
        <v>0</v>
      </c>
      <c r="E38" s="32">
        <v>1</v>
      </c>
      <c r="F38" s="32">
        <v>1</v>
      </c>
      <c r="G38" s="32">
        <v>1</v>
      </c>
      <c r="H38" s="3">
        <v>0</v>
      </c>
      <c r="I38" s="45">
        <v>0</v>
      </c>
      <c r="J38" s="45">
        <v>0</v>
      </c>
      <c r="K38" s="45">
        <v>0</v>
      </c>
      <c r="L38" s="32">
        <v>1</v>
      </c>
      <c r="M38" s="32">
        <v>1</v>
      </c>
      <c r="N38" s="32">
        <v>1</v>
      </c>
      <c r="O38" s="32">
        <v>1</v>
      </c>
    </row>
    <row r="39" spans="1:15" s="11" customFormat="1" ht="15.75" customHeight="1" x14ac:dyDescent="0.15">
      <c r="B39" s="12" t="s">
        <v>144</v>
      </c>
      <c r="C39" s="120">
        <v>0</v>
      </c>
      <c r="D39" s="120">
        <v>0</v>
      </c>
      <c r="E39" s="121">
        <f>'Baseline year demographics'!$C28</f>
        <v>0.12</v>
      </c>
      <c r="F39" s="121">
        <f>'Baseline year demographics'!$C28</f>
        <v>0.12</v>
      </c>
      <c r="G39" s="121">
        <f>'Baseline year demographics'!$C28</f>
        <v>0.12</v>
      </c>
      <c r="H39" s="120">
        <v>0</v>
      </c>
      <c r="I39" s="122">
        <v>0</v>
      </c>
      <c r="J39" s="122">
        <v>0</v>
      </c>
      <c r="K39" s="122">
        <v>0</v>
      </c>
      <c r="L39" s="121">
        <f>'Baseline year demographics'!$C28</f>
        <v>0.12</v>
      </c>
      <c r="M39" s="121">
        <f>'Baseline year demographics'!$C28</f>
        <v>0.12</v>
      </c>
      <c r="N39" s="121">
        <f>'Baseline year demographics'!$C28</f>
        <v>0.12</v>
      </c>
      <c r="O39" s="121">
        <f>'Baseline year demographics'!$C28</f>
        <v>0.12</v>
      </c>
    </row>
    <row r="40" spans="1:15" s="11" customFormat="1" ht="15.75" customHeight="1" x14ac:dyDescent="0.15">
      <c r="B40" s="12" t="s">
        <v>145</v>
      </c>
      <c r="C40" s="120">
        <v>0</v>
      </c>
      <c r="D40" s="120">
        <v>0</v>
      </c>
      <c r="E40" s="120">
        <f>'Baseline year demographics'!$C29</f>
        <v>0.05</v>
      </c>
      <c r="F40" s="120">
        <f>'Baseline year demographics'!$C29</f>
        <v>0.05</v>
      </c>
      <c r="G40" s="120">
        <f>'Baseline year demographics'!$C29</f>
        <v>0.05</v>
      </c>
      <c r="H40" s="120">
        <v>0</v>
      </c>
      <c r="I40" s="122">
        <v>0</v>
      </c>
      <c r="J40" s="122">
        <v>0</v>
      </c>
      <c r="K40" s="122">
        <v>0</v>
      </c>
      <c r="L40" s="120">
        <f>'Baseline year demographics'!$C29</f>
        <v>0.05</v>
      </c>
      <c r="M40" s="120">
        <f>'Baseline year demographics'!$C29</f>
        <v>0.05</v>
      </c>
      <c r="N40" s="120">
        <f>'Baseline year demographics'!$C29</f>
        <v>0.05</v>
      </c>
      <c r="O40" s="120">
        <f>'Baseline year demographics'!$C29</f>
        <v>0.05</v>
      </c>
    </row>
    <row r="41" spans="1:15" s="11" customFormat="1" ht="15.75" customHeight="1" x14ac:dyDescent="0.15">
      <c r="B41" s="12" t="s">
        <v>146</v>
      </c>
      <c r="C41" s="120">
        <v>0</v>
      </c>
      <c r="D41" s="120">
        <v>0</v>
      </c>
      <c r="E41" s="120">
        <f>'Baseline year demographics'!$C27</f>
        <v>0.8</v>
      </c>
      <c r="F41" s="120">
        <f>'Baseline year demographics'!$C27</f>
        <v>0.8</v>
      </c>
      <c r="G41" s="120">
        <f>'Baseline year demographics'!$C27</f>
        <v>0.8</v>
      </c>
      <c r="H41" s="120">
        <v>0</v>
      </c>
      <c r="I41" s="122">
        <v>0</v>
      </c>
      <c r="J41" s="122">
        <v>0</v>
      </c>
      <c r="K41" s="122">
        <v>0</v>
      </c>
      <c r="L41" s="120">
        <f>'Baseline year demographics'!$C27</f>
        <v>0.8</v>
      </c>
      <c r="M41" s="120">
        <f>'Baseline year demographics'!$C27</f>
        <v>0.8</v>
      </c>
      <c r="N41" s="120">
        <f>'Baseline year demographics'!$C27</f>
        <v>0.8</v>
      </c>
      <c r="O41" s="120">
        <f>'Baseline year demographics'!$C27</f>
        <v>0.8</v>
      </c>
    </row>
    <row r="42" spans="1:15" ht="15.75" customHeight="1" x14ac:dyDescent="0.15">
      <c r="B42" s="12"/>
      <c r="C42" s="3"/>
      <c r="D42" s="3"/>
      <c r="E42" s="115"/>
      <c r="F42" s="115"/>
      <c r="G42" s="115"/>
      <c r="H42" s="115"/>
      <c r="I42" s="115"/>
    </row>
    <row r="43" spans="1:15" ht="15.75" customHeight="1" x14ac:dyDescent="0.15">
      <c r="A43" s="10" t="s">
        <v>79</v>
      </c>
      <c r="B43" t="s">
        <v>257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258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259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</row>
    <row r="46" spans="1:15" ht="15.75" customHeight="1" x14ac:dyDescent="0.15">
      <c r="B46" t="s">
        <v>260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</row>
    <row r="47" spans="1:15" ht="15.75" customHeight="1" x14ac:dyDescent="0.15">
      <c r="B47" t="s">
        <v>261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</row>
    <row r="48" spans="1:15" ht="15.75" customHeight="1" x14ac:dyDescent="0.15">
      <c r="B48" t="s">
        <v>262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t="s">
        <v>263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B50" s="4" t="s">
        <v>264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3">
        <v>1</v>
      </c>
      <c r="J50" s="3">
        <v>1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</row>
    <row r="51" spans="1:15" ht="15.75" customHeight="1" x14ac:dyDescent="0.15">
      <c r="B51" s="4" t="s">
        <v>265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</row>
    <row r="52" spans="1:15" ht="15.75" customHeight="1" x14ac:dyDescent="0.15">
      <c r="B52" s="4" t="s">
        <v>266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</v>
      </c>
      <c r="I52" s="3">
        <v>1</v>
      </c>
      <c r="J52" s="3">
        <v>1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</row>
    <row r="53" spans="1:15" ht="15.75" customHeight="1" x14ac:dyDescent="0.15">
      <c r="A53" s="11"/>
      <c r="B53" s="12" t="s">
        <v>78</v>
      </c>
      <c r="C53" s="32">
        <f>'Baseline year demographics'!$C9</f>
        <v>0.1</v>
      </c>
      <c r="D53" s="32">
        <f>'Baseline year demographics'!$C9</f>
        <v>0.1</v>
      </c>
      <c r="E53" s="32">
        <f>'Baseline year demographics'!$C9</f>
        <v>0.1</v>
      </c>
      <c r="F53" s="32">
        <f>'Baseline year demographics'!$C9</f>
        <v>0.1</v>
      </c>
      <c r="G53" s="32">
        <f>'Baseline year demographics'!$C9</f>
        <v>0.1</v>
      </c>
      <c r="H53" s="32">
        <f>'Baseline year demographics'!$C9</f>
        <v>0.1</v>
      </c>
      <c r="I53" s="32">
        <f>'Baseline year demographics'!$C9</f>
        <v>0.1</v>
      </c>
      <c r="J53" s="32">
        <f>'Baseline year demographics'!$C9</f>
        <v>0.1</v>
      </c>
      <c r="K53" s="32">
        <f>'Baseline year demographics'!$C9</f>
        <v>0.1</v>
      </c>
      <c r="L53" s="32">
        <f>'Baseline year demographics'!$C9</f>
        <v>0.1</v>
      </c>
      <c r="M53" s="32">
        <f>'Baseline year demographics'!$C9</f>
        <v>0.1</v>
      </c>
      <c r="N53" s="32">
        <f>'Baseline year demographics'!$C9</f>
        <v>0.1</v>
      </c>
      <c r="O53" s="32">
        <f>'Baseline year demographics'!$C9</f>
        <v>0.1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C31" sqref="C31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62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30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A24" sqref="A24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268</v>
      </c>
    </row>
    <row r="2" spans="1:11" x14ac:dyDescent="0.15">
      <c r="A2" t="s">
        <v>55</v>
      </c>
      <c r="I2" t="s">
        <v>165</v>
      </c>
    </row>
    <row r="3" spans="1:11" ht="14" x14ac:dyDescent="0.15">
      <c r="A3" s="70" t="s">
        <v>267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G50" t="s">
        <v>165</v>
      </c>
    </row>
    <row r="51" spans="1:8" x14ac:dyDescent="0.15">
      <c r="A51" s="4" t="s">
        <v>140</v>
      </c>
    </row>
    <row r="52" spans="1:8" x14ac:dyDescent="0.15">
      <c r="A52" s="126" t="s">
        <v>161</v>
      </c>
      <c r="B52" t="s">
        <v>165</v>
      </c>
      <c r="F52" t="s">
        <v>165</v>
      </c>
    </row>
    <row r="53" spans="1:8" x14ac:dyDescent="0.15">
      <c r="A53" s="126" t="s">
        <v>162</v>
      </c>
      <c r="B53" t="s">
        <v>165</v>
      </c>
      <c r="F53" t="s">
        <v>165</v>
      </c>
    </row>
    <row r="54" spans="1:8" x14ac:dyDescent="0.15">
      <c r="A54" s="126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10" sqref="F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268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6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6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6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6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6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6"/>
    </row>
    <row r="8" spans="1:11" x14ac:dyDescent="0.15">
      <c r="A8" s="10" t="s">
        <v>116</v>
      </c>
      <c r="C8" t="s">
        <v>165</v>
      </c>
      <c r="I8" t="s">
        <v>165</v>
      </c>
      <c r="J8" s="46"/>
    </row>
    <row r="9" spans="1:11" x14ac:dyDescent="0.15">
      <c r="A9" s="10" t="s">
        <v>117</v>
      </c>
      <c r="C9" t="s">
        <v>165</v>
      </c>
      <c r="I9" t="s">
        <v>165</v>
      </c>
      <c r="J9" s="46"/>
    </row>
    <row r="10" spans="1:11" x14ac:dyDescent="0.15">
      <c r="A10" s="10" t="s">
        <v>118</v>
      </c>
      <c r="C10" t="s">
        <v>165</v>
      </c>
      <c r="I10" t="s">
        <v>165</v>
      </c>
      <c r="J10" s="46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workbookViewId="0">
      <selection activeCell="A24" sqref="A2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t="s">
        <v>55</v>
      </c>
      <c r="B2" s="14">
        <v>0</v>
      </c>
      <c r="C2" s="14">
        <v>0.85</v>
      </c>
      <c r="D2" s="14">
        <v>25</v>
      </c>
    </row>
    <row r="3" spans="1:5" ht="15.75" customHeight="1" x14ac:dyDescent="0.15">
      <c r="A3" s="124" t="s">
        <v>267</v>
      </c>
      <c r="B3" s="91">
        <v>0</v>
      </c>
      <c r="C3" s="14">
        <v>0.85</v>
      </c>
      <c r="D3" s="19">
        <v>0.8</v>
      </c>
      <c r="E3" s="70"/>
    </row>
    <row r="4" spans="1:5" ht="15.75" customHeight="1" x14ac:dyDescent="0.15">
      <c r="A4" s="4" t="s">
        <v>264</v>
      </c>
      <c r="B4" s="91">
        <v>0</v>
      </c>
      <c r="C4" s="14">
        <v>0.85</v>
      </c>
      <c r="D4" s="19">
        <v>1</v>
      </c>
      <c r="E4" s="4"/>
    </row>
    <row r="5" spans="1:5" ht="15.75" customHeight="1" x14ac:dyDescent="0.15">
      <c r="A5" s="4" t="s">
        <v>143</v>
      </c>
      <c r="B5" s="14">
        <v>0</v>
      </c>
      <c r="C5" s="13">
        <v>0.85</v>
      </c>
      <c r="D5" s="19">
        <f>180</f>
        <v>180</v>
      </c>
      <c r="E5" s="4"/>
    </row>
    <row r="6" spans="1:5" ht="15.75" customHeight="1" x14ac:dyDescent="0.15">
      <c r="A6" t="s">
        <v>185</v>
      </c>
      <c r="B6" s="91">
        <v>0.5</v>
      </c>
      <c r="C6" s="14">
        <v>0.85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145</v>
      </c>
      <c r="B7" s="19">
        <v>0</v>
      </c>
      <c r="C7" s="14">
        <v>0.05</v>
      </c>
      <c r="D7" s="19">
        <v>0.14000000000000001</v>
      </c>
      <c r="E7" s="12"/>
    </row>
    <row r="8" spans="1:5" ht="15.75" customHeight="1" x14ac:dyDescent="0.15">
      <c r="A8" s="12" t="s">
        <v>146</v>
      </c>
      <c r="B8" s="19">
        <v>0</v>
      </c>
      <c r="C8" s="14">
        <v>0.8</v>
      </c>
      <c r="D8" s="19">
        <v>0.75</v>
      </c>
      <c r="E8" s="12"/>
    </row>
    <row r="9" spans="1:5" ht="15.75" customHeight="1" x14ac:dyDescent="0.15">
      <c r="A9" s="12" t="s">
        <v>144</v>
      </c>
      <c r="B9" s="19">
        <v>0</v>
      </c>
      <c r="C9" s="14">
        <v>0.12</v>
      </c>
      <c r="D9" s="19">
        <v>0.19</v>
      </c>
      <c r="E9" s="12"/>
    </row>
    <row r="10" spans="1:5" ht="15.75" customHeight="1" x14ac:dyDescent="0.15">
      <c r="A10" t="s">
        <v>124</v>
      </c>
      <c r="B10" s="19">
        <v>0</v>
      </c>
      <c r="C10" s="14">
        <v>0.85</v>
      </c>
      <c r="D10" s="14">
        <v>0.73</v>
      </c>
    </row>
    <row r="11" spans="1:5" ht="15.75" customHeight="1" x14ac:dyDescent="0.15">
      <c r="A11" t="s">
        <v>132</v>
      </c>
      <c r="B11" s="19">
        <v>0</v>
      </c>
      <c r="C11" s="14">
        <v>0.85</v>
      </c>
      <c r="D11" s="14">
        <v>0.73</v>
      </c>
    </row>
    <row r="12" spans="1:5" ht="15.75" customHeight="1" x14ac:dyDescent="0.15">
      <c r="A12" t="s">
        <v>125</v>
      </c>
      <c r="B12" s="19">
        <v>0</v>
      </c>
      <c r="C12" s="14">
        <v>0.85</v>
      </c>
      <c r="D12" s="14">
        <v>1.78</v>
      </c>
    </row>
    <row r="13" spans="1:5" ht="15.75" customHeight="1" x14ac:dyDescent="0.15">
      <c r="A13" t="s">
        <v>133</v>
      </c>
      <c r="B13" s="19">
        <v>0</v>
      </c>
      <c r="C13" s="14">
        <v>0.85</v>
      </c>
      <c r="D13" s="14">
        <v>1.78</v>
      </c>
    </row>
    <row r="14" spans="1:5" ht="15.75" customHeight="1" x14ac:dyDescent="0.15">
      <c r="A14" t="s">
        <v>126</v>
      </c>
      <c r="B14" s="19">
        <v>0</v>
      </c>
      <c r="C14" s="14">
        <v>0.85</v>
      </c>
      <c r="D14" s="14">
        <v>0.24</v>
      </c>
    </row>
    <row r="15" spans="1:5" ht="15.75" customHeight="1" x14ac:dyDescent="0.15">
      <c r="A15" t="s">
        <v>134</v>
      </c>
      <c r="B15" s="19">
        <v>0</v>
      </c>
      <c r="C15" s="14">
        <v>0.85</v>
      </c>
      <c r="D15" s="14">
        <v>0.24</v>
      </c>
    </row>
    <row r="16" spans="1:5" ht="15.75" customHeight="1" x14ac:dyDescent="0.15">
      <c r="A16" t="s">
        <v>123</v>
      </c>
      <c r="B16" s="19">
        <v>0</v>
      </c>
      <c r="C16" s="14">
        <v>0.85</v>
      </c>
      <c r="D16" s="14">
        <v>0.55000000000000004</v>
      </c>
    </row>
    <row r="17" spans="1:5" ht="15.75" customHeight="1" x14ac:dyDescent="0.15">
      <c r="A17" t="s">
        <v>131</v>
      </c>
      <c r="B17" s="19">
        <v>0</v>
      </c>
      <c r="C17" s="14">
        <v>0.85</v>
      </c>
      <c r="D17" s="14">
        <v>0.55000000000000004</v>
      </c>
    </row>
    <row r="18" spans="1:5" ht="15.75" customHeight="1" x14ac:dyDescent="0.15">
      <c r="A18" t="s">
        <v>121</v>
      </c>
      <c r="B18" s="19">
        <v>0</v>
      </c>
      <c r="C18" s="14">
        <v>0.85</v>
      </c>
      <c r="D18" s="14">
        <v>0.73</v>
      </c>
    </row>
    <row r="19" spans="1:5" ht="15.75" customHeight="1" x14ac:dyDescent="0.15">
      <c r="A19" t="s">
        <v>129</v>
      </c>
      <c r="B19" s="19">
        <v>0</v>
      </c>
      <c r="C19" s="14">
        <v>0.85</v>
      </c>
      <c r="D19" s="14">
        <v>0.73</v>
      </c>
    </row>
    <row r="20" spans="1:5" ht="15.75" customHeight="1" x14ac:dyDescent="0.15">
      <c r="A20" t="s">
        <v>122</v>
      </c>
      <c r="B20" s="19">
        <v>0</v>
      </c>
      <c r="C20" s="14">
        <v>0.85</v>
      </c>
      <c r="D20" s="14">
        <v>1.78</v>
      </c>
    </row>
    <row r="21" spans="1:5" ht="15.75" customHeight="1" x14ac:dyDescent="0.15">
      <c r="A21" t="s">
        <v>130</v>
      </c>
      <c r="B21" s="19">
        <v>0</v>
      </c>
      <c r="C21" s="14">
        <v>0.85</v>
      </c>
      <c r="D21" s="14">
        <v>1.78</v>
      </c>
    </row>
    <row r="22" spans="1:5" ht="15.75" customHeight="1" x14ac:dyDescent="0.15">
      <c r="A22" t="s">
        <v>120</v>
      </c>
      <c r="B22" s="19">
        <v>0</v>
      </c>
      <c r="C22" s="14">
        <v>0.85</v>
      </c>
      <c r="D22" s="14">
        <v>0.55000000000000004</v>
      </c>
    </row>
    <row r="23" spans="1:5" ht="15.75" customHeight="1" x14ac:dyDescent="0.15">
      <c r="A23" t="s">
        <v>128</v>
      </c>
      <c r="B23" s="19">
        <v>0</v>
      </c>
      <c r="C23" s="14">
        <v>0.85</v>
      </c>
      <c r="D23" s="14">
        <v>0.55000000000000004</v>
      </c>
    </row>
    <row r="24" spans="1:5" ht="15.75" customHeight="1" x14ac:dyDescent="0.15">
      <c r="A24" t="s">
        <v>119</v>
      </c>
      <c r="B24" s="19">
        <v>0</v>
      </c>
      <c r="C24" s="14">
        <v>0.85</v>
      </c>
      <c r="D24" s="14">
        <v>2.06</v>
      </c>
    </row>
    <row r="25" spans="1:5" ht="15.75" customHeight="1" x14ac:dyDescent="0.15">
      <c r="A25" s="4" t="s">
        <v>77</v>
      </c>
      <c r="B25" s="50">
        <v>0</v>
      </c>
      <c r="C25" s="50">
        <v>0.85</v>
      </c>
      <c r="D25" s="50">
        <v>1.78</v>
      </c>
      <c r="E25" s="4"/>
    </row>
    <row r="26" spans="1:5" ht="15.75" customHeight="1" x14ac:dyDescent="0.15">
      <c r="A26" s="4" t="s">
        <v>139</v>
      </c>
      <c r="B26" s="14">
        <v>0</v>
      </c>
      <c r="C26" s="14">
        <v>0.85</v>
      </c>
      <c r="D26" s="14">
        <v>1.78</v>
      </c>
      <c r="E26" s="4"/>
    </row>
    <row r="27" spans="1:5" ht="15.75" customHeight="1" x14ac:dyDescent="0.15">
      <c r="A27" s="4" t="s">
        <v>97</v>
      </c>
      <c r="B27" s="14">
        <v>0</v>
      </c>
      <c r="C27" s="13">
        <v>0.85</v>
      </c>
      <c r="D27" s="19">
        <v>0.25</v>
      </c>
      <c r="E27" s="4"/>
    </row>
    <row r="28" spans="1:5" ht="15.75" customHeight="1" x14ac:dyDescent="0.15">
      <c r="A28" s="4" t="s">
        <v>81</v>
      </c>
      <c r="B28" s="14">
        <v>0</v>
      </c>
      <c r="C28" s="14">
        <v>0.05</v>
      </c>
      <c r="D28" s="19">
        <v>0.13</v>
      </c>
      <c r="E28" s="4"/>
    </row>
    <row r="29" spans="1:5" ht="15.75" customHeight="1" x14ac:dyDescent="0.15">
      <c r="A29" s="4" t="s">
        <v>82</v>
      </c>
      <c r="B29" s="14">
        <v>0</v>
      </c>
      <c r="C29" s="14">
        <v>0.8</v>
      </c>
      <c r="D29" s="19">
        <v>0.74</v>
      </c>
      <c r="E29" s="4"/>
    </row>
    <row r="30" spans="1:5" ht="15.75" customHeight="1" x14ac:dyDescent="0.15">
      <c r="A30" s="4" t="s">
        <v>80</v>
      </c>
      <c r="B30" s="14">
        <v>0</v>
      </c>
      <c r="C30" s="14">
        <v>0.12</v>
      </c>
      <c r="D30" s="19">
        <v>0.18</v>
      </c>
      <c r="E30" s="4"/>
    </row>
    <row r="31" spans="1:5" ht="15.75" customHeight="1" x14ac:dyDescent="0.15">
      <c r="A31" s="4" t="s">
        <v>78</v>
      </c>
      <c r="B31" s="14">
        <v>0.2</v>
      </c>
      <c r="C31" s="14">
        <v>0.85</v>
      </c>
      <c r="D31" s="19">
        <v>2.61</v>
      </c>
    </row>
    <row r="32" spans="1:5" ht="15.75" customHeight="1" x14ac:dyDescent="0.15">
      <c r="A32" s="4" t="s">
        <v>266</v>
      </c>
      <c r="B32" s="91">
        <v>0</v>
      </c>
      <c r="C32" s="14">
        <v>0.85</v>
      </c>
      <c r="D32" s="31">
        <v>1</v>
      </c>
    </row>
    <row r="33" spans="1:5" ht="15.75" customHeight="1" x14ac:dyDescent="0.15">
      <c r="A33" s="4" t="s">
        <v>265</v>
      </c>
      <c r="B33" s="91">
        <v>0</v>
      </c>
      <c r="C33" s="14">
        <v>0.85</v>
      </c>
      <c r="D33" s="31">
        <v>1</v>
      </c>
    </row>
    <row r="34" spans="1:5" ht="15.75" customHeight="1" x14ac:dyDescent="0.15">
      <c r="A34" t="s">
        <v>135</v>
      </c>
      <c r="B34" s="50">
        <v>0</v>
      </c>
      <c r="C34" s="50">
        <v>0.85</v>
      </c>
      <c r="D34" s="50">
        <v>2.99</v>
      </c>
      <c r="E34" s="4"/>
    </row>
    <row r="35" spans="1:5" ht="15.75" customHeight="1" x14ac:dyDescent="0.15">
      <c r="A35" t="s">
        <v>138</v>
      </c>
      <c r="B35" s="14">
        <v>0</v>
      </c>
      <c r="C35" s="14">
        <v>0.85</v>
      </c>
      <c r="D35" s="14">
        <v>2.99</v>
      </c>
      <c r="E35" s="4"/>
    </row>
    <row r="36" spans="1:5" ht="15.75" customHeight="1" x14ac:dyDescent="0.15">
      <c r="A36" t="s">
        <v>262</v>
      </c>
      <c r="B36" s="91">
        <v>0</v>
      </c>
      <c r="C36" s="14">
        <v>0.85</v>
      </c>
      <c r="D36" s="19">
        <v>1</v>
      </c>
      <c r="E36" s="4"/>
    </row>
    <row r="37" spans="1:5" ht="15.75" customHeight="1" x14ac:dyDescent="0.15">
      <c r="A37" s="4" t="s">
        <v>127</v>
      </c>
      <c r="B37" s="14">
        <v>0</v>
      </c>
      <c r="C37" s="14">
        <v>0.85</v>
      </c>
      <c r="D37" s="14">
        <v>48</v>
      </c>
      <c r="E37" s="4"/>
    </row>
    <row r="38" spans="1:5" ht="15.75" customHeight="1" x14ac:dyDescent="0.15">
      <c r="A38" s="4" t="s">
        <v>75</v>
      </c>
      <c r="B38" s="49">
        <v>0</v>
      </c>
      <c r="C38" s="49">
        <v>0.85</v>
      </c>
      <c r="D38" s="92">
        <v>50</v>
      </c>
      <c r="E38" s="30"/>
    </row>
    <row r="39" spans="1:5" ht="15.75" customHeight="1" x14ac:dyDescent="0.15">
      <c r="A39" s="4" t="s">
        <v>136</v>
      </c>
      <c r="B39" s="31">
        <v>0</v>
      </c>
      <c r="C39" s="31">
        <v>0.85</v>
      </c>
      <c r="D39" s="19">
        <v>51</v>
      </c>
      <c r="E39" s="4"/>
    </row>
    <row r="40" spans="1:5" ht="15.75" customHeight="1" x14ac:dyDescent="0.15">
      <c r="A40" s="4" t="s">
        <v>74</v>
      </c>
      <c r="B40" s="49">
        <v>0</v>
      </c>
      <c r="C40" s="49">
        <v>0.85</v>
      </c>
      <c r="D40" s="92">
        <v>1</v>
      </c>
      <c r="E40" s="4"/>
    </row>
    <row r="41" spans="1:5" ht="15.75" customHeight="1" x14ac:dyDescent="0.15">
      <c r="A41" s="30" t="s">
        <v>137</v>
      </c>
      <c r="B41" s="31">
        <v>0</v>
      </c>
      <c r="C41" s="31">
        <v>0.85</v>
      </c>
      <c r="D41" s="19">
        <v>1</v>
      </c>
      <c r="E41" s="4"/>
    </row>
    <row r="42" spans="1:5" ht="15.75" customHeight="1" x14ac:dyDescent="0.15">
      <c r="A42" s="4" t="s">
        <v>151</v>
      </c>
      <c r="B42" s="14">
        <v>0</v>
      </c>
      <c r="C42" s="13">
        <v>0.85</v>
      </c>
      <c r="D42" s="19">
        <f>30*AVERAGE('Incidence of conditions'!B5:F5)</f>
        <v>0.10046400000000001</v>
      </c>
    </row>
    <row r="43" spans="1:5" ht="15.75" customHeight="1" x14ac:dyDescent="0.15">
      <c r="A43" s="4" t="s">
        <v>152</v>
      </c>
      <c r="B43" s="14">
        <v>0.61</v>
      </c>
      <c r="C43" s="13">
        <v>0.85</v>
      </c>
      <c r="D43" s="19">
        <f>179.97*AVERAGE('Incidence of conditions'!B6:F6)</f>
        <v>0.19933477199999997</v>
      </c>
    </row>
    <row r="44" spans="1:5" ht="15.75" customHeight="1" x14ac:dyDescent="0.15">
      <c r="A44" s="4" t="s">
        <v>47</v>
      </c>
      <c r="B44" s="14">
        <v>0.621</v>
      </c>
      <c r="C44" s="14">
        <v>0.85</v>
      </c>
      <c r="D44" s="14">
        <v>0.35</v>
      </c>
    </row>
    <row r="45" spans="1:5" ht="15.75" customHeight="1" x14ac:dyDescent="0.15">
      <c r="A45" t="s">
        <v>261</v>
      </c>
      <c r="B45" s="91">
        <v>0.4</v>
      </c>
      <c r="C45" s="13">
        <v>0.85</v>
      </c>
      <c r="D45" s="19">
        <v>1</v>
      </c>
    </row>
    <row r="46" spans="1:5" ht="15.75" customHeight="1" x14ac:dyDescent="0.15">
      <c r="A46" t="s">
        <v>260</v>
      </c>
      <c r="B46" s="91">
        <v>0.38700000000000001</v>
      </c>
      <c r="C46" s="13">
        <v>0.85</v>
      </c>
      <c r="D46" s="19">
        <v>2.8</v>
      </c>
    </row>
    <row r="47" spans="1:5" ht="15.75" customHeight="1" x14ac:dyDescent="0.15">
      <c r="A47" t="s">
        <v>259</v>
      </c>
      <c r="B47" s="91">
        <v>0.69</v>
      </c>
      <c r="C47" s="13">
        <v>0.85</v>
      </c>
      <c r="D47" s="19">
        <v>50.26</v>
      </c>
    </row>
    <row r="48" spans="1:5" ht="15.75" customHeight="1" x14ac:dyDescent="0.15">
      <c r="A48" t="s">
        <v>257</v>
      </c>
      <c r="B48" s="91">
        <v>0.84</v>
      </c>
      <c r="C48" s="13">
        <v>0.85</v>
      </c>
      <c r="D48" s="19">
        <v>36.1</v>
      </c>
    </row>
    <row r="49" spans="1:4" ht="15.75" customHeight="1" x14ac:dyDescent="0.15">
      <c r="A49" t="s">
        <v>258</v>
      </c>
      <c r="B49" s="91">
        <v>0.14000000000000001</v>
      </c>
      <c r="C49" s="13">
        <v>0.85</v>
      </c>
      <c r="D49" s="19">
        <v>231.85</v>
      </c>
    </row>
    <row r="50" spans="1:4" ht="15.75" customHeight="1" x14ac:dyDescent="0.15">
      <c r="A50" t="s">
        <v>263</v>
      </c>
      <c r="B50" s="91">
        <v>0</v>
      </c>
      <c r="C50" s="14">
        <v>0.85</v>
      </c>
      <c r="D50" s="19">
        <v>1.5</v>
      </c>
    </row>
    <row r="51" spans="1:4" ht="15.75" customHeight="1" x14ac:dyDescent="0.15">
      <c r="A51" s="4" t="s">
        <v>140</v>
      </c>
      <c r="B51" s="14">
        <v>0</v>
      </c>
      <c r="C51" s="14">
        <v>0.85</v>
      </c>
      <c r="D51" s="14">
        <v>1</v>
      </c>
    </row>
    <row r="52" spans="1:4" s="11" customFormat="1" ht="15.75" customHeight="1" x14ac:dyDescent="0.15">
      <c r="B52" s="71"/>
      <c r="C52" s="72"/>
      <c r="D52" s="73"/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A24" sqref="A24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ht="14" x14ac:dyDescent="0.15">
      <c r="A3" s="70" t="s">
        <v>267</v>
      </c>
      <c r="B3" t="s">
        <v>165</v>
      </c>
    </row>
    <row r="4" spans="1:2" x14ac:dyDescent="0.15">
      <c r="A4" s="4" t="s">
        <v>264</v>
      </c>
      <c r="B4" t="s">
        <v>165</v>
      </c>
    </row>
    <row r="5" spans="1:2" x14ac:dyDescent="0.15">
      <c r="A5" s="4" t="s">
        <v>143</v>
      </c>
      <c r="B5" t="s">
        <v>165</v>
      </c>
    </row>
    <row r="6" spans="1:2" x14ac:dyDescent="0.15">
      <c r="A6" t="s">
        <v>185</v>
      </c>
      <c r="B6" t="s">
        <v>165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  <c r="B8" t="s">
        <v>165</v>
      </c>
    </row>
    <row r="9" spans="1:2" x14ac:dyDescent="0.15">
      <c r="A9" s="12" t="s">
        <v>144</v>
      </c>
      <c r="B9" t="s">
        <v>165</v>
      </c>
    </row>
    <row r="10" spans="1:2" x14ac:dyDescent="0.15">
      <c r="A10" t="s">
        <v>124</v>
      </c>
      <c r="B10" t="s">
        <v>165</v>
      </c>
    </row>
    <row r="11" spans="1:2" x14ac:dyDescent="0.15">
      <c r="A11" t="s">
        <v>132</v>
      </c>
      <c r="B11" t="s">
        <v>165</v>
      </c>
    </row>
    <row r="12" spans="1:2" x14ac:dyDescent="0.15">
      <c r="A12" t="s">
        <v>125</v>
      </c>
      <c r="B12" t="s">
        <v>165</v>
      </c>
    </row>
    <row r="13" spans="1:2" x14ac:dyDescent="0.15">
      <c r="A13" t="s">
        <v>133</v>
      </c>
      <c r="B13" t="s">
        <v>165</v>
      </c>
    </row>
    <row r="14" spans="1:2" x14ac:dyDescent="0.15">
      <c r="A14" t="s">
        <v>126</v>
      </c>
      <c r="B14" t="s">
        <v>165</v>
      </c>
    </row>
    <row r="15" spans="1:2" x14ac:dyDescent="0.15">
      <c r="A15" t="s">
        <v>134</v>
      </c>
      <c r="B15" t="s">
        <v>165</v>
      </c>
    </row>
    <row r="16" spans="1:2" x14ac:dyDescent="0.15">
      <c r="A16" t="s">
        <v>123</v>
      </c>
      <c r="B16" t="s">
        <v>165</v>
      </c>
    </row>
    <row r="17" spans="1:2" x14ac:dyDescent="0.15">
      <c r="A17" t="s">
        <v>131</v>
      </c>
      <c r="B17" t="s">
        <v>165</v>
      </c>
    </row>
    <row r="18" spans="1:2" x14ac:dyDescent="0.15">
      <c r="A18" t="s">
        <v>121</v>
      </c>
      <c r="B18" t="s">
        <v>165</v>
      </c>
    </row>
    <row r="19" spans="1:2" x14ac:dyDescent="0.15">
      <c r="A19" t="s">
        <v>129</v>
      </c>
      <c r="B19" t="s">
        <v>165</v>
      </c>
    </row>
    <row r="20" spans="1:2" x14ac:dyDescent="0.15">
      <c r="A20" t="s">
        <v>122</v>
      </c>
      <c r="B20" t="s">
        <v>165</v>
      </c>
    </row>
    <row r="21" spans="1:2" x14ac:dyDescent="0.15">
      <c r="A21" t="s">
        <v>130</v>
      </c>
      <c r="B21" t="s">
        <v>165</v>
      </c>
    </row>
    <row r="22" spans="1:2" x14ac:dyDescent="0.15">
      <c r="A22" t="s">
        <v>120</v>
      </c>
      <c r="B22" t="s">
        <v>165</v>
      </c>
    </row>
    <row r="23" spans="1:2" x14ac:dyDescent="0.15">
      <c r="A23" t="s">
        <v>128</v>
      </c>
      <c r="B23" t="s">
        <v>165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  <c r="B25" t="s">
        <v>165</v>
      </c>
    </row>
    <row r="26" spans="1:2" x14ac:dyDescent="0.15">
      <c r="A26" s="4" t="s">
        <v>139</v>
      </c>
      <c r="B26" t="s">
        <v>165</v>
      </c>
    </row>
    <row r="27" spans="1:2" x14ac:dyDescent="0.15">
      <c r="A27" s="4" t="s">
        <v>97</v>
      </c>
      <c r="B27" t="s">
        <v>165</v>
      </c>
    </row>
    <row r="28" spans="1:2" s="11" customFormat="1" x14ac:dyDescent="0.15">
      <c r="A28" s="127" t="s">
        <v>81</v>
      </c>
    </row>
    <row r="29" spans="1:2" s="11" customFormat="1" x14ac:dyDescent="0.15">
      <c r="A29" s="127" t="s">
        <v>82</v>
      </c>
    </row>
    <row r="30" spans="1:2" s="11" customFormat="1" x14ac:dyDescent="0.15">
      <c r="A30" s="127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t="s">
        <v>165</v>
      </c>
    </row>
    <row r="33" spans="1:2" x14ac:dyDescent="0.15">
      <c r="A33" s="4" t="s">
        <v>265</v>
      </c>
      <c r="B33" t="s">
        <v>165</v>
      </c>
    </row>
    <row r="34" spans="1:2" x14ac:dyDescent="0.15">
      <c r="A34" t="s">
        <v>135</v>
      </c>
      <c r="B34" t="s">
        <v>165</v>
      </c>
    </row>
    <row r="35" spans="1:2" x14ac:dyDescent="0.15">
      <c r="A35" t="s">
        <v>138</v>
      </c>
      <c r="B35" t="s">
        <v>165</v>
      </c>
    </row>
    <row r="36" spans="1:2" x14ac:dyDescent="0.15">
      <c r="A36" t="s">
        <v>262</v>
      </c>
      <c r="B36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  <c r="B38" t="s">
        <v>165</v>
      </c>
    </row>
    <row r="39" spans="1:2" x14ac:dyDescent="0.15">
      <c r="A39" s="4" t="s">
        <v>136</v>
      </c>
      <c r="B39" t="s">
        <v>165</v>
      </c>
    </row>
    <row r="40" spans="1:2" x14ac:dyDescent="0.15">
      <c r="A40" s="4" t="s">
        <v>74</v>
      </c>
      <c r="B40" t="s">
        <v>165</v>
      </c>
    </row>
    <row r="41" spans="1:2" x14ac:dyDescent="0.15">
      <c r="A41" s="30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t="s">
        <v>165</v>
      </c>
    </row>
    <row r="52" spans="1:2" x14ac:dyDescent="0.15">
      <c r="A52" s="126" t="s">
        <v>161</v>
      </c>
    </row>
    <row r="53" spans="1:2" x14ac:dyDescent="0.15">
      <c r="A53" s="126" t="s">
        <v>162</v>
      </c>
    </row>
    <row r="54" spans="1:2" x14ac:dyDescent="0.15">
      <c r="A54" s="126" t="s">
        <v>163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213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216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85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86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87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88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89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90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91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92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93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B6" sqref="B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147</v>
      </c>
      <c r="B5" s="46">
        <f>Distributions!C10/100 * 2.6</f>
        <v>3.9000000000000003E-3</v>
      </c>
      <c r="C5" s="46">
        <f>Distributions!D10/100 * 2.6</f>
        <v>3.9000000000000003E-3</v>
      </c>
      <c r="D5" s="46">
        <f>Distributions!E10/100 * 2.6</f>
        <v>3.3540000000000006E-3</v>
      </c>
      <c r="E5" s="46">
        <f>Distributions!F10/100 * 2.6</f>
        <v>2.8600000000000001E-3</v>
      </c>
      <c r="F5" s="46">
        <f>Distributions!G10/100 * 2.6</f>
        <v>2.7299999999999998E-3</v>
      </c>
    </row>
    <row r="6" spans="1:6" ht="15.75" customHeight="1" x14ac:dyDescent="0.15">
      <c r="A6" s="4" t="s">
        <v>148</v>
      </c>
      <c r="B6" s="46">
        <f>Distributions!C11/100 * 2.6</f>
        <v>1.274E-3</v>
      </c>
      <c r="C6" s="46">
        <f>Distributions!D11/100 * 2.6</f>
        <v>1.274E-3</v>
      </c>
      <c r="D6" s="46">
        <f>Distributions!E11/100 * 2.6</f>
        <v>1.3780000000000001E-3</v>
      </c>
      <c r="E6" s="46">
        <f>Distributions!F11/100 * 2.6</f>
        <v>1.0659999999999999E-3</v>
      </c>
      <c r="F6" s="46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207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199</v>
      </c>
      <c r="B6" t="s">
        <v>207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200</v>
      </c>
      <c r="B7" t="s">
        <v>207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0" sqref="F20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147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148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100" t="s">
        <v>233</v>
      </c>
      <c r="B2" s="106" t="s">
        <v>234</v>
      </c>
      <c r="C2" s="102">
        <v>0.15</v>
      </c>
    </row>
    <row r="3" spans="1:3" ht="52" x14ac:dyDescent="0.15">
      <c r="B3" s="101" t="s">
        <v>235</v>
      </c>
      <c r="C3" s="102">
        <v>0.03</v>
      </c>
    </row>
    <row r="4" spans="1:3" ht="52" x14ac:dyDescent="0.15">
      <c r="B4" s="101" t="s">
        <v>236</v>
      </c>
      <c r="C4" s="102">
        <v>0</v>
      </c>
    </row>
    <row r="5" spans="1:3" ht="39" x14ac:dyDescent="0.15">
      <c r="B5" s="103" t="s">
        <v>237</v>
      </c>
      <c r="C5" s="102">
        <v>0.19</v>
      </c>
    </row>
    <row r="6" spans="1:3" ht="52" x14ac:dyDescent="0.15">
      <c r="B6" s="103" t="s">
        <v>238</v>
      </c>
      <c r="C6" s="102">
        <v>0.39</v>
      </c>
    </row>
    <row r="7" spans="1:3" ht="52" x14ac:dyDescent="0.15">
      <c r="B7" s="103" t="s">
        <v>239</v>
      </c>
      <c r="C7" s="102">
        <v>0.19</v>
      </c>
    </row>
    <row r="8" spans="1:3" ht="26" x14ac:dyDescent="0.15">
      <c r="B8" s="104" t="s">
        <v>240</v>
      </c>
      <c r="C8" s="102">
        <v>1E-3</v>
      </c>
    </row>
    <row r="9" spans="1:3" ht="52" x14ac:dyDescent="0.15">
      <c r="B9" s="104" t="s">
        <v>241</v>
      </c>
      <c r="C9" s="102">
        <v>7.0000000000000001E-3</v>
      </c>
    </row>
    <row r="10" spans="1:3" ht="52" x14ac:dyDescent="0.15">
      <c r="B10" s="104" t="s">
        <v>242</v>
      </c>
      <c r="C10" s="102">
        <v>0.04</v>
      </c>
    </row>
    <row r="11" spans="1:3" x14ac:dyDescent="0.15">
      <c r="C11" s="102"/>
    </row>
    <row r="12" spans="1:3" ht="26" x14ac:dyDescent="0.15">
      <c r="A12" s="100" t="s">
        <v>243</v>
      </c>
      <c r="B12" s="105" t="s">
        <v>244</v>
      </c>
      <c r="C12" s="102">
        <v>0.34</v>
      </c>
    </row>
    <row r="13" spans="1:3" ht="26" x14ac:dyDescent="0.15">
      <c r="B13" s="105" t="s">
        <v>245</v>
      </c>
      <c r="C13" s="102">
        <v>0.05</v>
      </c>
    </row>
    <row r="14" spans="1:3" ht="26" x14ac:dyDescent="0.15">
      <c r="B14" s="105" t="s">
        <v>246</v>
      </c>
      <c r="C14" s="102">
        <v>7.0000000000000007E-2</v>
      </c>
    </row>
    <row r="15" spans="1:3" ht="26" x14ac:dyDescent="0.15">
      <c r="B15" s="105" t="s">
        <v>247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196</v>
      </c>
      <c r="B5" t="s">
        <v>210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148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107" t="s">
        <v>234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235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236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237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238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239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240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241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242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249</v>
      </c>
      <c r="B35" s="113" t="s">
        <v>244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245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246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247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78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 dependencies</vt:lpstr>
      <vt:lpstr>Program risk areas</vt:lpstr>
      <vt:lpstr>Population risk areas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2018-01-18T05:21:52Z</dcterms:modified>
</cp:coreProperties>
</file>