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CEDE897C-4A91-1147-9BCE-68DAD7D72DD6}" xr6:coauthVersionLast="31" xr6:coauthVersionMax="31" xr10:uidLastSave="{00000000-0000-0000-0000-000000000000}"/>
  <bookViews>
    <workbookView xWindow="0" yWindow="460" windowWidth="12800" windowHeight="15540" tabRatio="900" firstSheet="5" activeTab="7" xr2:uid="{00000000-000D-0000-FFFF-FFFF00000000}"/>
  </bookViews>
  <sheets>
    <sheet name="Expenditure &amp; budget" sheetId="48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F5" i="7"/>
  <c r="E5" i="7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5" i="46"/>
  <c r="K14" i="46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K26" i="46"/>
  <c r="K22" i="46"/>
  <c r="K16" i="46"/>
  <c r="K23" i="46"/>
  <c r="K19" i="46"/>
  <c r="K24" i="46"/>
  <c r="K20" i="46"/>
  <c r="K25" i="46"/>
  <c r="K17" i="46"/>
  <c r="K18" i="46"/>
  <c r="K21" i="46"/>
  <c r="E2" i="34"/>
  <c r="D6" i="20" s="1"/>
  <c r="E3" i="34"/>
  <c r="E4" i="34"/>
  <c r="E5" i="34"/>
  <c r="E6" i="34"/>
  <c r="E7" i="34"/>
  <c r="E8" i="34"/>
  <c r="E9" i="34"/>
  <c r="E10" i="34"/>
  <c r="H3" i="2"/>
  <c r="H4" i="2"/>
  <c r="J4" i="2"/>
  <c r="H5" i="2"/>
  <c r="K5" i="2" s="1"/>
  <c r="I5" i="2"/>
  <c r="H6" i="2"/>
  <c r="K6" i="2" s="1"/>
  <c r="H7" i="2"/>
  <c r="K7" i="2" s="1"/>
  <c r="I7" i="2"/>
  <c r="H8" i="2"/>
  <c r="K8" i="2" s="1"/>
  <c r="I8" i="2"/>
  <c r="H9" i="2"/>
  <c r="I9" i="2"/>
  <c r="K9" i="2"/>
  <c r="H10" i="2"/>
  <c r="H11" i="2"/>
  <c r="H12" i="2"/>
  <c r="K12" i="2" s="1"/>
  <c r="I12" i="2"/>
  <c r="H13" i="2"/>
  <c r="I13" i="2"/>
  <c r="K13" i="2"/>
  <c r="H14" i="2"/>
  <c r="H15" i="2"/>
  <c r="I15" i="2"/>
  <c r="K15" i="2"/>
  <c r="H2" i="2"/>
  <c r="I2" i="2"/>
  <c r="C6" i="1" s="1"/>
  <c r="K2" i="2"/>
  <c r="J2" i="2"/>
  <c r="I3" i="2"/>
  <c r="K3" i="2" s="1"/>
  <c r="I4" i="2"/>
  <c r="K4" i="2"/>
  <c r="I6" i="2"/>
  <c r="I10" i="2"/>
  <c r="K10" i="2"/>
  <c r="I11" i="2"/>
  <c r="K11" i="2" s="1"/>
  <c r="I14" i="2"/>
  <c r="K14" i="2"/>
  <c r="J3" i="2"/>
  <c r="J7" i="2"/>
  <c r="J10" i="2"/>
  <c r="J11" i="2"/>
  <c r="J14" i="2"/>
  <c r="J15" i="2"/>
  <c r="J8" i="2"/>
  <c r="J13" i="2"/>
  <c r="J9" i="2"/>
  <c r="J5" i="2"/>
  <c r="C47" i="1" l="1"/>
  <c r="C41" i="1" s="1"/>
  <c r="C48" i="1"/>
  <c r="C42" i="1" s="1"/>
  <c r="C49" i="1"/>
  <c r="C43" i="1" s="1"/>
  <c r="C46" i="1"/>
  <c r="C40" i="1" s="1"/>
  <c r="O37" i="21"/>
  <c r="L37" i="21"/>
  <c r="J12" i="2"/>
  <c r="J6" i="2"/>
  <c r="M3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7A27784F-B7EC-9E45-9746-93FEA73E4D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3E2B1DB2-A116-0F41-BCDA-145753C60C5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N?A from data;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<sst xmlns="http://schemas.openxmlformats.org/spreadsheetml/2006/main" count="1425" uniqueCount="275">
  <si>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</si>
  <si>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</si>
  <si>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</si>
  <si>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</si>
  <si>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</si>
  <si>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</si>
  <si>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</si>
  <si>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</si>
  <si>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</si>
  <si>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</si>
  <si>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</si>
  <si>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</si>
  <si>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</si>
  <si>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</si>
  <si>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</si>
  <si>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</si>
  <si>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</si>
  <si>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</si>
  <si>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</si>
  <si>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</si>
  <si>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</si>
  <si>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</si>
  <si>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</si>
  <si>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</si>
  <si>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</si>
  <si>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</si>
  <si>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</si>
  <si>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</si>
  <si>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</si>
  <si>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</si>
  <si>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</si>
  <si>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</si>
  <si>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</si>
  <si>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</si>
  <si>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</si>
  <si>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</si>
  <si>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</si>
  <si>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</si>
  <si>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</si>
  <si>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</si>
  <si>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</si>
  <si>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</si>
  <si>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</si>
  <si>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</si>
  <si>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</si>
  <si>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</si>
  <si>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</si>
  <si>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</si>
  <si>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</si>
  <si>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</si>
  <si>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</si>
  <si>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</si>
  <si>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</si>
  <si>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</si>
  <si>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</si>
  <si>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</si>
  <si>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</si>
  <si>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</si>
  <si>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</si>
  <si>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</si>
  <si>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</si>
  <si>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</si>
  <si>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</si>
  <si>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</si>
  <si>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</si>
  <si>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</si>
  <si>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</si>
  <si>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</si>
  <si>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</si>
  <si>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</si>
  <si>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</si>
  <si>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</si>
  <si>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</si>
  <si>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</si>
  <si>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</si>
  <si>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</si>
  <si>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</si>
  <si>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</si>
  <si>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</si>
  <si>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</si>
  <si>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</si>
  <si>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</si>
  <si>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</si>
  <si>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</si>
  <si>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</si>
  <si>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</si>
  <si>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</si>
  <si>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</si>
  <si>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</si>
  <si>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</si>
  <si>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</si>
  <si>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</si>
  <si>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</si>
  <si>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</si>
  <si>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</si>
  <si>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</si>
  <si>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</si>
  <si>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</si>
  <si>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</si>
  <si>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</si>
  <si>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</si>
  <si>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</si>
  <si>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</si>
  <si>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</si>
  <si>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</si>
  <si>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</si>
  <si>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</si>
  <si>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</si>
  <si>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</si>
  <si>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</si>
  <si>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</si>
  <si>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</si>
  <si>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</si>
  <si>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</si>
  <si>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</si>
  <si>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</si>
  <si>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</si>
  <si>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</si>
  <si>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</si>
  <si>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</si>
  <si>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</si>
  <si>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</si>
  <si>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</si>
  <si>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</si>
  <si>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</si>
  <si>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</si>
  <si>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</si>
  <si>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</si>
  <si>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</si>
  <si>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</si>
  <si>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</si>
  <si>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</si>
  <si>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</si>
  <si>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</si>
  <si>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</si>
  <si>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</si>
  <si>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</si>
  <si>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</si>
  <si>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</si>
  <si>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</si>
  <si>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</si>
  <si>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</si>
  <si>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</si>
  <si>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</si>
  <si>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</si>
  <si>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</si>
  <si>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</si>
  <si>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</si>
  <si>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</si>
  <si>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</si>
  <si>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</si>
  <si>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</si>
  <si>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</si>
  <si>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</si>
  <si>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</si>
  <si>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</si>
  <si>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</si>
  <si>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</si>
  <si>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</si>
  <si>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</si>
  <si>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</si>
  <si>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</si>
  <si>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</si>
  <si>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</si>
  <si>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</si>
  <si>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</si>
  <si>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</si>
  <si>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</si>
  <si>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</si>
  <si>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</si>
  <si>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</si>
  <si>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</si>
  <si>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</si>
  <si>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</si>
  <si>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</si>
  <si>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</si>
  <si>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</si>
  <si>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</si>
  <si>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</si>
  <si>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</si>
  <si>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</si>
  <si>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</si>
  <si>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</si>
  <si>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</si>
  <si>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</si>
  <si>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</si>
  <si>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</si>
  <si>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</si>
  <si>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</si>
  <si>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</si>
  <si>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</si>
  <si>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</si>
  <si>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</si>
  <si>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</si>
  <si>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</si>
  <si>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</si>
  <si>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</si>
  <si>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</si>
  <si>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</si>
  <si>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</si>
  <si>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</si>
  <si>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</si>
  <si>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</si>
  <si>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</si>
  <si>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</si>
  <si>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</si>
  <si>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</si>
  <si>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</si>
  <si>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</si>
  <si>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</si>
  <si>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</si>
  <si>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</si>
  <si>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</si>
  <si>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</si>
  <si>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</si>
  <si>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</si>
  <si>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</si>
  <si>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</si>
  <si>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</si>
  <si>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</si>
  <si>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</si>
  <si>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</si>
  <si>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</si>
  <si>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</si>
  <si>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</si>
  <si>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</si>
  <si>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</si>
  <si>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</si>
  <si>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</si>
  <si>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</si>
  <si>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</si>
  <si>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</si>
  <si>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</si>
  <si>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</si>
  <si>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</si>
  <si>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</si>
  <si>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</si>
  <si>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</si>
  <si>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</si>
  <si>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</si>
  <si>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</si>
  <si>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</si>
  <si>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</si>
  <si>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</si>
  <si>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</si>
  <si>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</si>
  <si>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</si>
  <si>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</si>
  <si>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</si>
  <si>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</si>
  <si>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</si>
  <si>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</si>
  <si>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</si>
  <si>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</si>
  <si>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</si>
  <si>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</si>
  <si>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</si>
  <si>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</si>
  <si>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</si>
  <si>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</si>
  <si>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</si>
  <si>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</si>
  <si>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</si>
  <si>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</si>
  <si>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</si>
  <si>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</si>
  <si>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</si>
  <si>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</si>
  <si>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</si>
  <si>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</si>
  <si>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c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</si>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</sst>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64" fontId="0" fillId="0" borderId="1" xfId="0" applyNumberFormat="1" applyBorder="1"/>
    <xf numFmtId="11" fontId="4" fillId="0" borderId="0" xfId="739" applyNumberFormat="1" applyFont="1" applyAlignment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F7AD8118-9DC0-F944-959E-319F9A1363A0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E7DF-1767-5743-96E2-D4A5954A2C1B}">
  <sheetPr>
    <tabColor theme="7" tint="-0.249977111117893"/>
  </sheetPr>
  <dimension ref="A1:B3"/>
  <sheetViews>
    <sheetView workbookViewId="0">
      <selection activeCell="B7" sqref="B7"/>
    </sheetView>
  </sheetViews>
  <sheetFormatPr baseColWidth="10" defaultRowHeight="13" x14ac:dyDescent="0.15"/>
  <cols>
    <col min="1" max="1" width="17.5" style="156" bestFit="1" customWidth="1"/>
    <col min="2" max="2" width="14.83203125" style="156" bestFit="1" customWidth="1"/>
    <col min="3" max="16384" width="10.83203125" style="156"/>
  </cols>
  <sheetData>
    <row r="1" spans="1:2" x14ac:dyDescent="0.15">
      <c r="A1" s="155" t="s">
        <v>252</v>
      </c>
      <c r="B1" s="155" t="s">
        <v>272</v>
      </c>
    </row>
    <row r="2" spans="1:2" x14ac:dyDescent="0.15">
      <c r="A2" s="155" t="s">
        <v>273</v>
      </c>
      <c r="B2" s="157"/>
    </row>
    <row r="3" spans="1:2" x14ac:dyDescent="0.15">
      <c r="A3" s="155" t="s">
        <v>274</v>
      </c>
      <c r="B3" s="15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0.86857558139534874</v>
      </c>
      <c r="D2" s="149">
        <v>7.6504360465116286E-2</v>
      </c>
      <c r="E2" s="149">
        <v>4.6094476744186055E-2</v>
      </c>
      <c r="F2" s="149">
        <v>8.8255813953488377E-3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225</v>
      </c>
      <c r="B5" t="s">
        <v>262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263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264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220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221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220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221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220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221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220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221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220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221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220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220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220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226</v>
      </c>
      <c r="B94" s="11" t="s">
        <v>227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228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229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230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231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0" t="s">
        <v>232</v>
      </c>
      <c r="B18" s="151" t="s">
        <v>271</v>
      </c>
      <c r="C18" s="152">
        <v>1.5</v>
      </c>
      <c r="D18" s="152">
        <v>1.39</v>
      </c>
      <c r="E18" s="151">
        <v>1</v>
      </c>
      <c r="F18" s="151">
        <v>1</v>
      </c>
      <c r="G18" s="151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233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0.65600000000000003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0.46400000000000002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0.46400000000000002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0.46400000000000002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0.46400000000000002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234</v>
      </c>
      <c r="B1" s="10" t="s">
        <v>235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236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237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238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260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261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9" zoomScale="150" workbookViewId="0">
      <selection activeCell="C35" sqref="C3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114744.07585648738</v>
      </c>
    </row>
    <row r="4" spans="1:3" ht="15.75" customHeight="1" x14ac:dyDescent="0.15">
      <c r="B4" s="4" t="s">
        <v>3</v>
      </c>
      <c r="C4" s="132">
        <v>21960.626638696664</v>
      </c>
    </row>
    <row r="5" spans="1:3" ht="15.75" customHeight="1" x14ac:dyDescent="0.15">
      <c r="B5" s="18" t="s">
        <v>102</v>
      </c>
      <c r="C5" s="133" t="s">
        <v>256</v>
      </c>
    </row>
    <row r="6" spans="1:3" ht="15.75" customHeight="1" x14ac:dyDescent="0.15">
      <c r="B6" s="4" t="s">
        <v>4</v>
      </c>
      <c r="C6" s="132">
        <f>'Demographic projections'!I2</f>
        <v>26399.361367498146</v>
      </c>
    </row>
    <row r="7" spans="1:3" ht="15.75" customHeight="1" x14ac:dyDescent="0.15">
      <c r="B7" s="18" t="s">
        <v>65</v>
      </c>
      <c r="C7" s="95">
        <v>0.77500000000000002</v>
      </c>
    </row>
    <row r="8" spans="1:3" ht="15.75" customHeight="1" x14ac:dyDescent="0.15">
      <c r="B8" s="4" t="s">
        <v>64</v>
      </c>
      <c r="C8" s="13">
        <v>1.0000000474974513E-3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0.65600000000000003</v>
      </c>
    </row>
    <row r="11" spans="1:3" ht="15.75" customHeight="1" x14ac:dyDescent="0.15">
      <c r="B11" s="4" t="s">
        <v>174</v>
      </c>
      <c r="C11" s="22">
        <v>0.46400000000000002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257</v>
      </c>
      <c r="C13" s="24">
        <v>0.9</v>
      </c>
    </row>
    <row r="14" spans="1:3" ht="13" x14ac:dyDescent="0.15">
      <c r="B14" t="s">
        <v>258</v>
      </c>
      <c r="C14" s="24">
        <v>0.1</v>
      </c>
    </row>
    <row r="15" spans="1:3" ht="13" x14ac:dyDescent="0.15">
      <c r="B15" s="4" t="s">
        <v>259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266</v>
      </c>
      <c r="C19" s="13">
        <v>3.41</v>
      </c>
    </row>
    <row r="20" spans="1:3" ht="15.75" customHeight="1" x14ac:dyDescent="0.15">
      <c r="B20" s="11" t="s">
        <v>103</v>
      </c>
      <c r="C20" s="129" t="s">
        <v>256</v>
      </c>
    </row>
    <row r="21" spans="1:3" ht="15.75" customHeight="1" x14ac:dyDescent="0.15">
      <c r="B21" s="11" t="s">
        <v>104</v>
      </c>
      <c r="C21" s="129" t="s">
        <v>256</v>
      </c>
    </row>
    <row r="22" spans="1:3" ht="15.75" customHeight="1" x14ac:dyDescent="0.15">
      <c r="B22" s="89" t="s">
        <v>267</v>
      </c>
      <c r="C22" s="13">
        <v>33</v>
      </c>
    </row>
    <row r="23" spans="1:3" ht="15.75" customHeight="1" x14ac:dyDescent="0.15">
      <c r="B23" s="89" t="s">
        <v>268</v>
      </c>
      <c r="C23" s="13">
        <v>50</v>
      </c>
    </row>
    <row r="24" spans="1:3" ht="15.75" customHeight="1" x14ac:dyDescent="0.15">
      <c r="B24" s="89" t="s">
        <v>269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35923.891213506664</v>
      </c>
      <c r="D34" s="91"/>
      <c r="E34" s="92"/>
    </row>
    <row r="35" spans="1:5" ht="15" customHeight="1" x14ac:dyDescent="0.2">
      <c r="B35" s="90" t="s">
        <v>108</v>
      </c>
      <c r="C35" s="14">
        <v>57747.508158529839</v>
      </c>
      <c r="D35" s="91"/>
      <c r="E35" s="91"/>
    </row>
    <row r="36" spans="1:5" ht="15.75" customHeight="1" x14ac:dyDescent="0.2">
      <c r="B36" s="90" t="s">
        <v>109</v>
      </c>
      <c r="C36" s="14">
        <v>40698.458788366486</v>
      </c>
      <c r="D36" s="91"/>
    </row>
    <row r="37" spans="1:5" ht="15.75" customHeight="1" x14ac:dyDescent="0.2">
      <c r="B37" s="90" t="s">
        <v>110</v>
      </c>
      <c r="C37" s="14">
        <v>25446.792496090431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32569.978123506899</v>
      </c>
      <c r="D40" s="91"/>
      <c r="E40" s="92"/>
    </row>
    <row r="41" spans="1:5" ht="15" customHeight="1" x14ac:dyDescent="0.2">
      <c r="B41" s="90" t="s">
        <v>108</v>
      </c>
      <c r="C41" s="130">
        <f>C35-C47</f>
        <v>45805.544883530674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31881.732710867105</v>
      </c>
      <c r="D42" s="91"/>
    </row>
    <row r="43" spans="1:5" ht="15.75" customHeight="1" x14ac:dyDescent="0.2">
      <c r="B43" s="90" t="s">
        <v>110</v>
      </c>
      <c r="C43" s="130">
        <f t="shared" si="0"/>
        <v>23160.033571090593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3353.9130899997645</v>
      </c>
    </row>
    <row r="47" spans="1:5" ht="15.75" customHeight="1" x14ac:dyDescent="0.2">
      <c r="B47" s="90" t="s">
        <v>112</v>
      </c>
      <c r="C47" s="131">
        <f t="shared" ref="C47:C49" si="1">C53*C$6</f>
        <v>11941.963274999162</v>
      </c>
    </row>
    <row r="48" spans="1:5" ht="15.75" customHeight="1" x14ac:dyDescent="0.2">
      <c r="B48" s="90" t="s">
        <v>113</v>
      </c>
      <c r="C48" s="131">
        <f t="shared" si="1"/>
        <v>8816.7260774993811</v>
      </c>
    </row>
    <row r="49" spans="1:3" ht="15.75" customHeight="1" x14ac:dyDescent="0.2">
      <c r="B49" s="90" t="s">
        <v>114</v>
      </c>
      <c r="C49" s="131">
        <f t="shared" si="1"/>
        <v>2286.7589249998396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236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1" t="s">
        <v>271</v>
      </c>
      <c r="B53" s="151" t="s">
        <v>21</v>
      </c>
      <c r="C53" s="151" t="s">
        <v>98</v>
      </c>
      <c r="D53" s="153">
        <v>0.57999999999999996</v>
      </c>
      <c r="E53" s="153">
        <v>0.57999999999999996</v>
      </c>
      <c r="F53" s="151">
        <v>0</v>
      </c>
      <c r="G53" s="151">
        <v>0</v>
      </c>
      <c r="H53" s="151">
        <v>0</v>
      </c>
    </row>
    <row r="54" spans="1:8" x14ac:dyDescent="0.15">
      <c r="A54" s="151"/>
      <c r="B54" s="151"/>
      <c r="C54" s="151" t="s">
        <v>62</v>
      </c>
      <c r="D54" s="153">
        <v>0.51</v>
      </c>
      <c r="E54" s="153">
        <v>0.51</v>
      </c>
      <c r="F54" s="151">
        <v>0</v>
      </c>
      <c r="G54" s="151">
        <v>0</v>
      </c>
      <c r="H54" s="15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236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236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239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1.0000000474974513E-3</v>
      </c>
      <c r="F6" s="16">
        <f>'Baseline year demographics'!C8</f>
        <v>1.0000000474974513E-3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1.0000000474974513E-3</v>
      </c>
      <c r="F8" s="16">
        <f>'Baseline year demographics'!C8*'Baseline year demographics'!C9</f>
        <v>1.0000000474974513E-3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1.0000000474974513E-3</v>
      </c>
      <c r="E11" s="109">
        <f>'Baseline year demographics'!$C8</f>
        <v>1.0000000474974513E-3</v>
      </c>
      <c r="F11" s="109">
        <f>'Baseline year demographics'!$C8</f>
        <v>1.0000000474974513E-3</v>
      </c>
      <c r="G11" s="109">
        <f>'Baseline year demographics'!$C8</f>
        <v>1.0000000474974513E-3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1"/>
      <c r="B14" s="151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1.0000000474974513E-3</v>
      </c>
      <c r="I16" s="16">
        <f>'Baseline year demographics'!$C$8</f>
        <v>1.0000000474974513E-3</v>
      </c>
      <c r="J16" s="16">
        <f>'Baseline year demographics'!$C$8</f>
        <v>1.0000000474974513E-3</v>
      </c>
      <c r="K16" s="16">
        <f>'Baseline year demographics'!$C$8</f>
        <v>1.0000000474974513E-3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7.7500003681052476E-4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5.4250002576736731E-4</v>
      </c>
      <c r="M31" s="16">
        <f>'Baseline year demographics'!$C$8*('Baseline year demographics'!$C$9)*(0.7)</f>
        <v>7.0000003324821591E-4</v>
      </c>
      <c r="N31" s="16">
        <f>'Baseline year demographics'!$C$8*('Baseline year demographics'!$C$9)*(0.7)</f>
        <v>7.0000003324821591E-4</v>
      </c>
      <c r="O31" s="16">
        <f>'Baseline year demographics'!$C$8*('Baseline year demographics'!$C$9)*(0.7)</f>
        <v>7.0000003324821591E-4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2.3250001104315742E-4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0.7742249999631895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0.37937024998196284</v>
      </c>
      <c r="M34" s="16">
        <f>(1-'Baseline year demographics'!$C$8)*('Baseline year demographics'!$C$9)*(0.49)</f>
        <v>0.48950999997672623</v>
      </c>
      <c r="N34" s="16">
        <f>(1-'Baseline year demographics'!$C$8)*('Baseline year demographics'!$C$9)*(0.49)</f>
        <v>0.48950999997672623</v>
      </c>
      <c r="O34" s="16">
        <f>(1-'Baseline year demographics'!$C$8)*('Baseline year demographics'!$C$9)*(0.49)</f>
        <v>0.48950999997672623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0.16258724999226978</v>
      </c>
      <c r="M35" s="16">
        <f>(1-'Baseline year demographics'!$C$8)*('Baseline year demographics'!$C$9)*(0.21)</f>
        <v>0.20978999999002554</v>
      </c>
      <c r="N35" s="16">
        <f>(1-'Baseline year demographics'!$C$8)*('Baseline year demographics'!$C$9)*(0.21)</f>
        <v>0.20978999999002554</v>
      </c>
      <c r="O35" s="16">
        <f>(1-'Baseline year demographics'!$C$8)*('Baseline year demographics'!$C$9)*(0.21)</f>
        <v>0.20978999999002554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0.23226749998895685</v>
      </c>
      <c r="M36" s="16">
        <f>(1-'Baseline year demographics'!$C$8)*('Baseline year demographics'!$C$9)*(0.3)</f>
        <v>0.29969999998575075</v>
      </c>
      <c r="N36" s="16">
        <f>(1-'Baseline year demographics'!$C$8)*('Baseline year demographics'!$C$9)*(0.3)</f>
        <v>0.29969999998575075</v>
      </c>
      <c r="O36" s="16">
        <f>(1-'Baseline year demographics'!$C$8)*('Baseline year demographics'!$C$9)*(0.3)</f>
        <v>0.29969999998575075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239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1"/>
      <c r="B14" s="151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239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236</v>
      </c>
      <c r="B1" s="10" t="s">
        <v>240</v>
      </c>
      <c r="C1" s="10" t="s">
        <v>241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242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1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236</v>
      </c>
      <c r="B1" s="10" t="s">
        <v>13</v>
      </c>
      <c r="C1" s="10" t="s">
        <v>216</v>
      </c>
      <c r="D1" s="10" t="s">
        <v>243</v>
      </c>
      <c r="E1" s="10" t="s">
        <v>244</v>
      </c>
      <c r="F1" s="10" t="s">
        <v>36</v>
      </c>
      <c r="G1" s="10" t="s">
        <v>218</v>
      </c>
      <c r="H1" s="10" t="s">
        <v>245</v>
      </c>
      <c r="I1" s="10" t="s">
        <v>246</v>
      </c>
      <c r="J1" s="10" t="s">
        <v>247</v>
      </c>
      <c r="K1" s="10" t="s">
        <v>248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239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1" t="s">
        <v>271</v>
      </c>
      <c r="B52" s="151"/>
      <c r="C52" s="151"/>
      <c r="D52" s="151"/>
      <c r="E52" s="151"/>
      <c r="F52" s="151"/>
      <c r="G52" s="151"/>
      <c r="H52" s="151" t="s">
        <v>161</v>
      </c>
      <c r="I52" s="1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216</v>
      </c>
      <c r="D1" s="10" t="s">
        <v>243</v>
      </c>
      <c r="E1" s="10" t="s">
        <v>244</v>
      </c>
      <c r="F1" s="10" t="s">
        <v>36</v>
      </c>
      <c r="G1" s="10" t="s">
        <v>218</v>
      </c>
      <c r="H1" s="10" t="s">
        <v>245</v>
      </c>
      <c r="I1" s="10" t="s">
        <v>246</v>
      </c>
      <c r="J1" s="10" t="s">
        <v>247</v>
      </c>
      <c r="K1" s="10" t="s">
        <v>248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7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236</v>
      </c>
      <c r="B1" s="118" t="s">
        <v>250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239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0.121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0.72399999999999998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0.16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0.78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0.14699999999999999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251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251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251</v>
      </c>
    </row>
    <row r="52" spans="1:4" ht="15.75" customHeight="1" x14ac:dyDescent="0.15">
      <c r="A52" s="151" t="s">
        <v>271</v>
      </c>
      <c r="B52" s="153">
        <v>0</v>
      </c>
      <c r="C52" s="154">
        <v>0.95</v>
      </c>
      <c r="D52" s="154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22384.99</v>
      </c>
      <c r="C2" s="134"/>
      <c r="D2" s="14">
        <v>35923.891213506664</v>
      </c>
      <c r="E2" s="14">
        <v>57747.508158529839</v>
      </c>
      <c r="F2" s="14">
        <v>40698.458788366486</v>
      </c>
      <c r="G2" s="14">
        <v>25446.792496090431</v>
      </c>
      <c r="H2" s="135">
        <f>D2+E2+F2+G2</f>
        <v>159816.65065649344</v>
      </c>
      <c r="I2" s="136">
        <f t="shared" ref="I2:I15" si="0">(B2 + 25.36*B2/(1000-25.36))/(1-0.13)</f>
        <v>26399.361367498146</v>
      </c>
      <c r="J2" s="137">
        <f t="shared" ref="J2:J15" si="1">D2/H2</f>
        <v>0.22478190517658089</v>
      </c>
      <c r="K2" s="135">
        <f>H2-I2</f>
        <v>133417.28928899529</v>
      </c>
      <c r="L2" s="134"/>
    </row>
    <row r="3" spans="1:12" ht="15.75" customHeight="1" x14ac:dyDescent="0.15">
      <c r="A3" s="3">
        <v>2018</v>
      </c>
      <c r="B3" s="80">
        <v>22809.350000000002</v>
      </c>
      <c r="C3" s="134"/>
      <c r="D3" s="14">
        <v>37476.94738514068</v>
      </c>
      <c r="E3" s="14">
        <v>59407.197044495828</v>
      </c>
      <c r="F3" s="14">
        <v>42144.411384403837</v>
      </c>
      <c r="G3" s="14">
        <v>26707.461648658678</v>
      </c>
      <c r="H3" s="135">
        <f t="shared" ref="H3:H15" si="2">D3+E3+F3+G3</f>
        <v>165736.01746269903</v>
      </c>
      <c r="I3" s="136">
        <f t="shared" si="0"/>
        <v>26899.82319437015</v>
      </c>
      <c r="J3" s="137">
        <f t="shared" si="1"/>
        <v>0.2261243389269646</v>
      </c>
      <c r="K3" s="135">
        <f t="shared" ref="K3:K15" si="3">H3-I3</f>
        <v>138836.19426832889</v>
      </c>
      <c r="L3" s="134"/>
    </row>
    <row r="4" spans="1:12" ht="15.75" customHeight="1" x14ac:dyDescent="0.15">
      <c r="A4" s="3">
        <v>2019</v>
      </c>
      <c r="B4" s="80">
        <v>23339.8</v>
      </c>
      <c r="C4" s="134"/>
      <c r="D4" s="14">
        <v>39097.145043700912</v>
      </c>
      <c r="E4" s="14">
        <v>61114.586121968561</v>
      </c>
      <c r="F4" s="14">
        <v>43641.736414981257</v>
      </c>
      <c r="G4" s="14">
        <v>28030.586087584972</v>
      </c>
      <c r="H4" s="135">
        <f t="shared" si="2"/>
        <v>171884.05366823569</v>
      </c>
      <c r="I4" s="136">
        <f t="shared" si="0"/>
        <v>27525.400477960149</v>
      </c>
      <c r="J4" s="137">
        <f t="shared" si="1"/>
        <v>0.22746231665658054</v>
      </c>
      <c r="K4" s="135">
        <f t="shared" si="3"/>
        <v>144358.65319027554</v>
      </c>
      <c r="L4" s="134"/>
    </row>
    <row r="5" spans="1:12" ht="15.75" customHeight="1" x14ac:dyDescent="0.15">
      <c r="A5" s="3">
        <v>2020</v>
      </c>
      <c r="B5" s="80">
        <v>23764.16</v>
      </c>
      <c r="C5" s="134"/>
      <c r="D5" s="14">
        <v>40787.386839683204</v>
      </c>
      <c r="E5" s="14">
        <v>62871.046315516505</v>
      </c>
      <c r="F5" s="14">
        <v>45192.259062361161</v>
      </c>
      <c r="G5" s="14">
        <v>29419.259933786067</v>
      </c>
      <c r="H5" s="135">
        <f t="shared" si="2"/>
        <v>178269.95215134695</v>
      </c>
      <c r="I5" s="136">
        <f t="shared" si="0"/>
        <v>28025.86230483215</v>
      </c>
      <c r="J5" s="137">
        <f t="shared" si="1"/>
        <v>0.22879563463985048</v>
      </c>
      <c r="K5" s="135">
        <f t="shared" si="3"/>
        <v>150244.08984651481</v>
      </c>
      <c r="L5" s="134"/>
    </row>
    <row r="6" spans="1:12" ht="15.75" customHeight="1" x14ac:dyDescent="0.15">
      <c r="A6" s="3">
        <v>2021</v>
      </c>
      <c r="B6" s="80">
        <v>24188.52</v>
      </c>
      <c r="C6" s="134"/>
      <c r="D6" s="14">
        <v>42058.320930330308</v>
      </c>
      <c r="E6" s="14">
        <v>65147.757912654772</v>
      </c>
      <c r="F6" s="14">
        <v>46653.209417878752</v>
      </c>
      <c r="G6" s="14">
        <v>30721.667309918332</v>
      </c>
      <c r="H6" s="135">
        <f t="shared" si="2"/>
        <v>184580.95557078216</v>
      </c>
      <c r="I6" s="136">
        <f t="shared" si="0"/>
        <v>28526.324131704154</v>
      </c>
      <c r="J6" s="137">
        <f t="shared" si="1"/>
        <v>0.22785839850201664</v>
      </c>
      <c r="K6" s="135">
        <f t="shared" si="3"/>
        <v>156054.63143907802</v>
      </c>
      <c r="L6" s="134"/>
    </row>
    <row r="7" spans="1:12" ht="15.75" customHeight="1" x14ac:dyDescent="0.15">
      <c r="A7" s="3">
        <v>2022</v>
      </c>
      <c r="B7" s="80">
        <v>24718.97</v>
      </c>
      <c r="C7" s="134"/>
      <c r="D7" s="14">
        <v>43368.857299719071</v>
      </c>
      <c r="E7" s="14">
        <v>67506.914705162155</v>
      </c>
      <c r="F7" s="14">
        <v>48161.38856845042</v>
      </c>
      <c r="G7" s="14">
        <v>32081.733001630986</v>
      </c>
      <c r="H7" s="135">
        <f t="shared" si="2"/>
        <v>191118.89357496263</v>
      </c>
      <c r="I7" s="136">
        <f t="shared" si="0"/>
        <v>29151.90141529416</v>
      </c>
      <c r="J7" s="137">
        <f t="shared" si="1"/>
        <v>0.22692082655192064</v>
      </c>
      <c r="K7" s="135">
        <f t="shared" si="3"/>
        <v>161966.99215966847</v>
      </c>
      <c r="L7" s="134"/>
    </row>
    <row r="8" spans="1:12" ht="15.75" customHeight="1" x14ac:dyDescent="0.15">
      <c r="A8" s="3">
        <v>2023</v>
      </c>
      <c r="B8" s="80">
        <v>25249.420000000002</v>
      </c>
      <c r="C8" s="134"/>
      <c r="D8" s="14">
        <v>44720.22995399747</v>
      </c>
      <c r="E8" s="14">
        <v>69951.502231588209</v>
      </c>
      <c r="F8" s="14">
        <v>49718.323300440832</v>
      </c>
      <c r="G8" s="14">
        <v>33502.009575360993</v>
      </c>
      <c r="H8" s="135">
        <f t="shared" si="2"/>
        <v>197892.06506138749</v>
      </c>
      <c r="I8" s="136">
        <f t="shared" si="0"/>
        <v>29777.478698884162</v>
      </c>
      <c r="J8" s="137">
        <f t="shared" si="1"/>
        <v>0.22598293640588846</v>
      </c>
      <c r="K8" s="135">
        <f t="shared" si="3"/>
        <v>168114.58636250332</v>
      </c>
      <c r="L8" s="134"/>
    </row>
    <row r="9" spans="1:12" ht="15.75" customHeight="1" x14ac:dyDescent="0.15">
      <c r="A9" s="3">
        <v>2024</v>
      </c>
      <c r="B9" s="80">
        <v>25673.780000000002</v>
      </c>
      <c r="C9" s="134"/>
      <c r="D9" s="14">
        <v>46113.711350918333</v>
      </c>
      <c r="E9" s="14">
        <v>72484.614144004328</v>
      </c>
      <c r="F9" s="14">
        <v>51325.589757319802</v>
      </c>
      <c r="G9" s="14">
        <v>34985.162601113829</v>
      </c>
      <c r="H9" s="135">
        <f t="shared" si="2"/>
        <v>204909.07785335631</v>
      </c>
      <c r="I9" s="136">
        <f t="shared" si="0"/>
        <v>30277.940525756167</v>
      </c>
      <c r="J9" s="137">
        <f t="shared" si="1"/>
        <v>0.22504474586489392</v>
      </c>
      <c r="K9" s="135">
        <f t="shared" si="3"/>
        <v>174631.13732760015</v>
      </c>
      <c r="L9" s="134"/>
    </row>
    <row r="10" spans="1:12" ht="15.75" customHeight="1" x14ac:dyDescent="0.15">
      <c r="A10" s="3">
        <v>2025</v>
      </c>
      <c r="B10" s="80">
        <v>26310.32</v>
      </c>
      <c r="C10" s="134"/>
      <c r="D10" s="14">
        <v>47550.613597990501</v>
      </c>
      <c r="E10" s="14">
        <v>75109.456123054057</v>
      </c>
      <c r="F10" s="14">
        <v>52984.815035251479</v>
      </c>
      <c r="G10" s="14">
        <v>36533.975655195762</v>
      </c>
      <c r="H10" s="135">
        <f t="shared" si="2"/>
        <v>212178.86041149183</v>
      </c>
      <c r="I10" s="136">
        <f t="shared" si="0"/>
        <v>31028.633266064171</v>
      </c>
      <c r="J10" s="137">
        <f t="shared" si="1"/>
        <v>0.22410627291414706</v>
      </c>
      <c r="K10" s="135">
        <f t="shared" si="3"/>
        <v>181150.22714542766</v>
      </c>
      <c r="L10" s="134"/>
    </row>
    <row r="11" spans="1:12" ht="15.75" customHeight="1" x14ac:dyDescent="0.15">
      <c r="A11" s="3">
        <v>2026</v>
      </c>
      <c r="B11" s="80">
        <v>26840.77</v>
      </c>
      <c r="C11" s="134"/>
      <c r="D11" s="14">
        <v>48982.506960779887</v>
      </c>
      <c r="E11" s="14">
        <v>77904.569991935365</v>
      </c>
      <c r="F11" s="14">
        <v>54563.091452073895</v>
      </c>
      <c r="G11" s="14">
        <v>37884.733660961378</v>
      </c>
      <c r="H11" s="135">
        <f t="shared" si="2"/>
        <v>219334.90206575053</v>
      </c>
      <c r="I11" s="136">
        <f t="shared" si="0"/>
        <v>31654.210549654174</v>
      </c>
      <c r="J11" s="137">
        <f t="shared" si="1"/>
        <v>0.22332290255426968</v>
      </c>
      <c r="K11" s="135">
        <f t="shared" si="3"/>
        <v>187680.69151609635</v>
      </c>
      <c r="L11" s="134"/>
    </row>
    <row r="12" spans="1:12" ht="15.75" customHeight="1" x14ac:dyDescent="0.15">
      <c r="A12" s="3">
        <v>2027</v>
      </c>
      <c r="B12" s="80">
        <v>27371.22</v>
      </c>
      <c r="C12" s="134"/>
      <c r="D12" s="14">
        <v>50457.518980664521</v>
      </c>
      <c r="E12" s="14">
        <v>80803.700877358686</v>
      </c>
      <c r="F12" s="14">
        <v>56188.380516694378</v>
      </c>
      <c r="G12" s="14">
        <v>39285.432773803863</v>
      </c>
      <c r="H12" s="135">
        <f t="shared" si="2"/>
        <v>226735.03314852147</v>
      </c>
      <c r="I12" s="136">
        <f t="shared" si="0"/>
        <v>32279.787833244176</v>
      </c>
      <c r="J12" s="137">
        <f t="shared" si="1"/>
        <v>0.22253957970232424</v>
      </c>
      <c r="K12" s="135">
        <f t="shared" si="3"/>
        <v>194455.24531527731</v>
      </c>
      <c r="L12" s="134"/>
    </row>
    <row r="13" spans="1:12" ht="15.75" customHeight="1" x14ac:dyDescent="0.15">
      <c r="A13" s="3">
        <v>2028</v>
      </c>
      <c r="B13" s="80">
        <v>27901.670000000002</v>
      </c>
      <c r="C13" s="134"/>
      <c r="D13" s="14">
        <v>51976.948091339262</v>
      </c>
      <c r="E13" s="14">
        <v>83810.71965551647</v>
      </c>
      <c r="F13" s="14">
        <v>57862.082610585669</v>
      </c>
      <c r="G13" s="14">
        <v>40737.919448947185</v>
      </c>
      <c r="H13" s="135">
        <f t="shared" si="2"/>
        <v>234387.66980638859</v>
      </c>
      <c r="I13" s="136">
        <f t="shared" si="0"/>
        <v>32905.365116834182</v>
      </c>
      <c r="J13" s="137">
        <f t="shared" si="1"/>
        <v>0.22175632418835775</v>
      </c>
      <c r="K13" s="135">
        <f t="shared" si="3"/>
        <v>201482.30468955441</v>
      </c>
      <c r="L13" s="134"/>
    </row>
    <row r="14" spans="1:12" ht="15.75" customHeight="1" x14ac:dyDescent="0.15">
      <c r="A14" s="3">
        <v>2029</v>
      </c>
      <c r="B14" s="80">
        <v>28538.210000000003</v>
      </c>
      <c r="C14" s="134"/>
      <c r="D14" s="14">
        <v>53542.131826280216</v>
      </c>
      <c r="E14" s="14">
        <v>86929.641252901783</v>
      </c>
      <c r="F14" s="14">
        <v>59585.639828852072</v>
      </c>
      <c r="G14" s="14">
        <v>42244.10840996365</v>
      </c>
      <c r="H14" s="135">
        <f t="shared" si="2"/>
        <v>242301.52131799771</v>
      </c>
      <c r="I14" s="136">
        <f t="shared" si="0"/>
        <v>33656.057857142187</v>
      </c>
      <c r="J14" s="137">
        <f t="shared" si="1"/>
        <v>0.2209731558227043</v>
      </c>
      <c r="K14" s="135">
        <f t="shared" si="3"/>
        <v>208645.46346085554</v>
      </c>
      <c r="L14" s="134"/>
    </row>
    <row r="15" spans="1:12" ht="15.75" customHeight="1" x14ac:dyDescent="0.15">
      <c r="A15" s="3">
        <v>2030</v>
      </c>
      <c r="B15" s="80">
        <v>29068.66</v>
      </c>
      <c r="C15" s="134"/>
      <c r="D15" s="14">
        <v>55154.447996157884</v>
      </c>
      <c r="E15" s="14">
        <v>90164.630006978026</v>
      </c>
      <c r="F15" s="14">
        <v>61360.537222767372</v>
      </c>
      <c r="G15" s="14">
        <v>43805.985172835848</v>
      </c>
      <c r="H15" s="135">
        <f t="shared" si="2"/>
        <v>250485.60039873913</v>
      </c>
      <c r="I15" s="136">
        <f t="shared" si="0"/>
        <v>34281.635140732185</v>
      </c>
      <c r="J15" s="137">
        <f t="shared" si="1"/>
        <v>0.22019009439408682</v>
      </c>
      <c r="K15" s="135">
        <f t="shared" si="3"/>
        <v>216203.96525800694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236</v>
      </c>
      <c r="B1" s="10" t="s">
        <v>252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253</v>
      </c>
      <c r="C2" s="24"/>
    </row>
    <row r="3" spans="1:16" x14ac:dyDescent="0.15">
      <c r="A3" t="str">
        <f>A2</f>
        <v>Balanced energy-protein supplementation</v>
      </c>
      <c r="B3" s="89" t="s">
        <v>254</v>
      </c>
      <c r="C3" s="24"/>
    </row>
    <row r="4" spans="1:16" x14ac:dyDescent="0.15">
      <c r="A4" t="str">
        <f>'Programs to include'!A3</f>
        <v>Birth age program</v>
      </c>
      <c r="B4" s="89" t="s">
        <v>253</v>
      </c>
      <c r="C4" s="24"/>
    </row>
    <row r="5" spans="1:16" x14ac:dyDescent="0.15">
      <c r="A5" t="str">
        <f>A4</f>
        <v>Birth age program</v>
      </c>
      <c r="B5" s="89" t="s">
        <v>254</v>
      </c>
      <c r="C5" s="24"/>
    </row>
    <row r="6" spans="1:16" x14ac:dyDescent="0.15">
      <c r="A6" t="str">
        <f>'Programs to include'!A4</f>
        <v>Calcium supplementation</v>
      </c>
      <c r="B6" s="89" t="s">
        <v>253</v>
      </c>
      <c r="C6" s="24"/>
    </row>
    <row r="7" spans="1:16" x14ac:dyDescent="0.15">
      <c r="A7" t="str">
        <f>A6</f>
        <v>Calcium supplementation</v>
      </c>
      <c r="B7" s="89" t="s">
        <v>254</v>
      </c>
      <c r="C7" s="24"/>
    </row>
    <row r="8" spans="1:16" x14ac:dyDescent="0.15">
      <c r="A8" t="str">
        <f>'Programs to include'!A5</f>
        <v>Cash transfers</v>
      </c>
      <c r="B8" s="89" t="s">
        <v>253</v>
      </c>
      <c r="C8" s="24"/>
    </row>
    <row r="9" spans="1:16" x14ac:dyDescent="0.15">
      <c r="A9" t="str">
        <f>A8</f>
        <v>Cash transfers</v>
      </c>
      <c r="B9" s="89" t="s">
        <v>254</v>
      </c>
      <c r="C9" s="24"/>
    </row>
    <row r="10" spans="1:16" x14ac:dyDescent="0.15">
      <c r="A10" t="str">
        <f>'Programs to include'!A6</f>
        <v>Family Planning</v>
      </c>
      <c r="B10" s="89" t="s">
        <v>253</v>
      </c>
      <c r="C10" s="24"/>
    </row>
    <row r="11" spans="1:16" x14ac:dyDescent="0.15">
      <c r="A11" t="str">
        <f>A10</f>
        <v>Family Planning</v>
      </c>
      <c r="B11" s="89" t="s">
        <v>254</v>
      </c>
      <c r="C11" s="24"/>
    </row>
    <row r="12" spans="1:16" x14ac:dyDescent="0.15">
      <c r="A12" t="str">
        <f>'Programs to include'!A7</f>
        <v>IFA fortification of maize</v>
      </c>
      <c r="B12" s="89" t="s">
        <v>253</v>
      </c>
      <c r="C12" s="24"/>
    </row>
    <row r="13" spans="1:16" x14ac:dyDescent="0.15">
      <c r="A13" t="str">
        <f>A12</f>
        <v>IFA fortification of maize</v>
      </c>
      <c r="B13" s="89" t="s">
        <v>254</v>
      </c>
      <c r="C13" s="24"/>
    </row>
    <row r="14" spans="1:16" x14ac:dyDescent="0.15">
      <c r="A14" t="str">
        <f>'Programs to include'!A8</f>
        <v>IFA fortification of rice</v>
      </c>
      <c r="B14" s="89" t="s">
        <v>253</v>
      </c>
      <c r="C14" s="24"/>
    </row>
    <row r="15" spans="1:16" x14ac:dyDescent="0.15">
      <c r="A15" t="str">
        <f>A14</f>
        <v>IFA fortification of rice</v>
      </c>
      <c r="B15" s="89" t="s">
        <v>254</v>
      </c>
      <c r="C15" s="24"/>
    </row>
    <row r="16" spans="1:16" x14ac:dyDescent="0.15">
      <c r="A16" t="str">
        <f>'Programs to include'!A9</f>
        <v>IFA fortification of wheat flour</v>
      </c>
      <c r="B16" s="89" t="s">
        <v>253</v>
      </c>
      <c r="C16" s="24"/>
    </row>
    <row r="17" spans="1:3" x14ac:dyDescent="0.15">
      <c r="A17" t="str">
        <f>A16</f>
        <v>IFA fortification of wheat flour</v>
      </c>
      <c r="B17" s="89" t="s">
        <v>254</v>
      </c>
      <c r="C17" s="24"/>
    </row>
    <row r="18" spans="1:3" x14ac:dyDescent="0.15">
      <c r="A18" t="str">
        <f>'Programs to include'!A10</f>
        <v>IFAS not poor: community</v>
      </c>
      <c r="B18" s="89" t="s">
        <v>253</v>
      </c>
      <c r="C18" s="24"/>
    </row>
    <row r="19" spans="1:3" x14ac:dyDescent="0.15">
      <c r="A19" t="str">
        <f>A18</f>
        <v>IFAS not poor: community</v>
      </c>
      <c r="B19" s="89" t="s">
        <v>254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253</v>
      </c>
      <c r="C20" s="24"/>
    </row>
    <row r="21" spans="1:3" x14ac:dyDescent="0.15">
      <c r="A21" t="str">
        <f>A20</f>
        <v>IFAS not poor: community (malaria area)</v>
      </c>
      <c r="B21" s="89" t="s">
        <v>254</v>
      </c>
      <c r="C21" s="24"/>
    </row>
    <row r="22" spans="1:3" x14ac:dyDescent="0.15">
      <c r="A22" t="str">
        <f>'Programs to include'!A12</f>
        <v>IFAS not poor: hospital</v>
      </c>
      <c r="B22" s="89" t="s">
        <v>253</v>
      </c>
      <c r="C22" s="24"/>
    </row>
    <row r="23" spans="1:3" x14ac:dyDescent="0.15">
      <c r="A23" t="str">
        <f>A22</f>
        <v>IFAS not poor: hospital</v>
      </c>
      <c r="B23" s="89" t="s">
        <v>254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253</v>
      </c>
      <c r="C24" s="24"/>
    </row>
    <row r="25" spans="1:3" x14ac:dyDescent="0.15">
      <c r="A25" t="str">
        <f>A24</f>
        <v>IFAS not poor: hospital (malaria area)</v>
      </c>
      <c r="B25" s="89" t="s">
        <v>254</v>
      </c>
      <c r="C25" s="24"/>
    </row>
    <row r="26" spans="1:3" x14ac:dyDescent="0.15">
      <c r="A26" t="str">
        <f>'Programs to include'!A14</f>
        <v>IFAS not poor: retailer</v>
      </c>
      <c r="B26" s="89" t="s">
        <v>253</v>
      </c>
      <c r="C26" s="24"/>
    </row>
    <row r="27" spans="1:3" x14ac:dyDescent="0.15">
      <c r="A27" t="str">
        <f>A26</f>
        <v>IFAS not poor: retailer</v>
      </c>
      <c r="B27" s="89" t="s">
        <v>254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253</v>
      </c>
      <c r="C28" s="24"/>
    </row>
    <row r="29" spans="1:3" x14ac:dyDescent="0.15">
      <c r="A29" t="str">
        <f>A28</f>
        <v>IFAS not poor: retailer (malaria area)</v>
      </c>
      <c r="B29" s="89" t="s">
        <v>254</v>
      </c>
      <c r="C29" s="24"/>
    </row>
    <row r="30" spans="1:3" x14ac:dyDescent="0.15">
      <c r="A30" t="str">
        <f>'Programs to include'!A16</f>
        <v>IFAS not poor: school</v>
      </c>
      <c r="B30" s="89" t="s">
        <v>253</v>
      </c>
      <c r="C30" s="24"/>
    </row>
    <row r="31" spans="1:3" x14ac:dyDescent="0.15">
      <c r="A31" t="str">
        <f>A30</f>
        <v>IFAS not poor: school</v>
      </c>
      <c r="B31" s="89" t="s">
        <v>254</v>
      </c>
      <c r="C31" s="24"/>
    </row>
    <row r="32" spans="1:3" x14ac:dyDescent="0.15">
      <c r="A32" t="str">
        <f>'Programs to include'!A17</f>
        <v>IFAS not poor: school (malaria area)</v>
      </c>
      <c r="B32" s="89" t="s">
        <v>253</v>
      </c>
      <c r="C32" s="24"/>
    </row>
    <row r="33" spans="1:3" x14ac:dyDescent="0.15">
      <c r="A33" t="str">
        <f>A32</f>
        <v>IFAS not poor: school (malaria area)</v>
      </c>
      <c r="B33" s="89" t="s">
        <v>254</v>
      </c>
      <c r="C33" s="24"/>
    </row>
    <row r="34" spans="1:3" x14ac:dyDescent="0.15">
      <c r="A34" t="str">
        <f>'Programs to include'!A18</f>
        <v>IFAS poor: community</v>
      </c>
      <c r="B34" s="89" t="s">
        <v>253</v>
      </c>
      <c r="C34" s="24"/>
    </row>
    <row r="35" spans="1:3" x14ac:dyDescent="0.15">
      <c r="A35" t="str">
        <f>A34</f>
        <v>IFAS poor: community</v>
      </c>
      <c r="B35" s="89" t="s">
        <v>254</v>
      </c>
      <c r="C35" s="24"/>
    </row>
    <row r="36" spans="1:3" x14ac:dyDescent="0.15">
      <c r="A36" t="str">
        <f>'Programs to include'!A19</f>
        <v>IFAS poor: community (malaria area)</v>
      </c>
      <c r="B36" s="89" t="s">
        <v>253</v>
      </c>
      <c r="C36" s="24"/>
    </row>
    <row r="37" spans="1:3" x14ac:dyDescent="0.15">
      <c r="A37" t="str">
        <f>A36</f>
        <v>IFAS poor: community (malaria area)</v>
      </c>
      <c r="B37" s="89" t="s">
        <v>254</v>
      </c>
      <c r="C37" s="24"/>
    </row>
    <row r="38" spans="1:3" x14ac:dyDescent="0.15">
      <c r="A38" t="str">
        <f>'Programs to include'!A20</f>
        <v>IFAS poor: hospital</v>
      </c>
      <c r="B38" s="89" t="s">
        <v>253</v>
      </c>
      <c r="C38" s="24"/>
    </row>
    <row r="39" spans="1:3" x14ac:dyDescent="0.15">
      <c r="A39" t="str">
        <f>A38</f>
        <v>IFAS poor: hospital</v>
      </c>
      <c r="B39" s="89" t="s">
        <v>254</v>
      </c>
      <c r="C39" s="24"/>
    </row>
    <row r="40" spans="1:3" x14ac:dyDescent="0.15">
      <c r="A40" t="str">
        <f>'Programs to include'!A21</f>
        <v>IFAS poor: hospital (malaria area)</v>
      </c>
      <c r="B40" s="89" t="s">
        <v>253</v>
      </c>
      <c r="C40" s="24"/>
    </row>
    <row r="41" spans="1:3" x14ac:dyDescent="0.15">
      <c r="A41" t="str">
        <f>A40</f>
        <v>IFAS poor: hospital (malaria area)</v>
      </c>
      <c r="B41" s="89" t="s">
        <v>254</v>
      </c>
      <c r="C41" s="24"/>
    </row>
    <row r="42" spans="1:3" x14ac:dyDescent="0.15">
      <c r="A42" t="str">
        <f>'Programs to include'!A22</f>
        <v>IFAS poor: school</v>
      </c>
      <c r="B42" s="89" t="s">
        <v>253</v>
      </c>
      <c r="C42" s="24"/>
    </row>
    <row r="43" spans="1:3" x14ac:dyDescent="0.15">
      <c r="A43" t="str">
        <f>A42</f>
        <v>IFAS poor: school</v>
      </c>
      <c r="B43" s="89" t="s">
        <v>254</v>
      </c>
      <c r="C43" s="24"/>
    </row>
    <row r="44" spans="1:3" x14ac:dyDescent="0.15">
      <c r="A44" t="str">
        <f>'Programs to include'!A23</f>
        <v>IFAS poor: school (malaria area)</v>
      </c>
      <c r="B44" s="89" t="s">
        <v>253</v>
      </c>
      <c r="C44" s="24"/>
    </row>
    <row r="45" spans="1:3" x14ac:dyDescent="0.15">
      <c r="A45" t="str">
        <f>A44</f>
        <v>IFAS poor: school (malaria area)</v>
      </c>
      <c r="B45" s="89" t="s">
        <v>254</v>
      </c>
      <c r="C45" s="24"/>
    </row>
    <row r="46" spans="1:3" x14ac:dyDescent="0.15">
      <c r="A46" t="str">
        <f>'Programs to include'!A24</f>
        <v>IPTp</v>
      </c>
      <c r="B46" s="89" t="s">
        <v>253</v>
      </c>
      <c r="C46" s="24"/>
    </row>
    <row r="47" spans="1:3" x14ac:dyDescent="0.15">
      <c r="A47" t="str">
        <f>A46</f>
        <v>IPTp</v>
      </c>
      <c r="B47" s="89" t="s">
        <v>254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253</v>
      </c>
      <c r="C48" s="24"/>
    </row>
    <row r="49" spans="1:3" x14ac:dyDescent="0.15">
      <c r="A49" t="str">
        <f>A48</f>
        <v>Iron and folic acid supplementation for pregnant women</v>
      </c>
      <c r="B49" s="89" t="s">
        <v>254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253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254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253</v>
      </c>
      <c r="C52" s="24"/>
    </row>
    <row r="53" spans="1:3" x14ac:dyDescent="0.15">
      <c r="A53" t="str">
        <f>A52</f>
        <v>Iron and iodine fortification of salt</v>
      </c>
      <c r="B53" s="89" t="s">
        <v>254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253</v>
      </c>
      <c r="C54" s="24"/>
    </row>
    <row r="55" spans="1:3" x14ac:dyDescent="0.15">
      <c r="A55" t="str">
        <f>A54</f>
        <v>Long-lasting insecticide-treated bednets</v>
      </c>
      <c r="B55" s="89" t="s">
        <v>254</v>
      </c>
      <c r="C55" s="24"/>
    </row>
    <row r="56" spans="1:3" x14ac:dyDescent="0.15">
      <c r="A56" t="str">
        <f>'Programs to include'!A29</f>
        <v>Mg for eclampsia</v>
      </c>
      <c r="B56" s="89" t="s">
        <v>253</v>
      </c>
      <c r="C56" s="24"/>
    </row>
    <row r="57" spans="1:3" x14ac:dyDescent="0.15">
      <c r="A57" t="str">
        <f>A56</f>
        <v>Mg for eclampsia</v>
      </c>
      <c r="B57" s="89" t="s">
        <v>254</v>
      </c>
      <c r="C57" s="24"/>
    </row>
    <row r="58" spans="1:3" x14ac:dyDescent="0.15">
      <c r="A58" t="str">
        <f>'Programs to include'!A30</f>
        <v>Mg for pre-eclampsia</v>
      </c>
      <c r="B58" s="89" t="s">
        <v>253</v>
      </c>
      <c r="C58" s="24"/>
    </row>
    <row r="59" spans="1:3" x14ac:dyDescent="0.15">
      <c r="A59" t="str">
        <f>A58</f>
        <v>Mg for pre-eclampsia</v>
      </c>
      <c r="B59" s="89" t="s">
        <v>254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253</v>
      </c>
      <c r="C60" s="24"/>
    </row>
    <row r="61" spans="1:3" x14ac:dyDescent="0.15">
      <c r="A61" t="str">
        <f>A60</f>
        <v>Multiple micronutrient supplementation</v>
      </c>
      <c r="B61" s="89" t="s">
        <v>254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253</v>
      </c>
      <c r="C62" s="24"/>
    </row>
    <row r="63" spans="1:3" x14ac:dyDescent="0.15">
      <c r="A63" t="str">
        <f>A62</f>
        <v>Multiple micronutrient supplementation (malaria area)</v>
      </c>
      <c r="B63" s="89" t="s">
        <v>254</v>
      </c>
      <c r="C63" s="24"/>
    </row>
    <row r="64" spans="1:3" x14ac:dyDescent="0.15">
      <c r="A64" t="str">
        <f>'Programs to include'!A33</f>
        <v>Oral rehydration salts</v>
      </c>
      <c r="B64" s="89" t="s">
        <v>253</v>
      </c>
      <c r="C64" s="24"/>
    </row>
    <row r="65" spans="1:3" x14ac:dyDescent="0.15">
      <c r="A65" t="str">
        <f>A64</f>
        <v>Oral rehydration salts</v>
      </c>
      <c r="B65" s="89" t="s">
        <v>254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253</v>
      </c>
      <c r="C66" s="24"/>
    </row>
    <row r="67" spans="1:3" x14ac:dyDescent="0.15">
      <c r="A67" t="str">
        <f>A66</f>
        <v>Public provision of complementary foods</v>
      </c>
      <c r="B67" s="89" t="s">
        <v>254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253</v>
      </c>
      <c r="C68" s="24"/>
    </row>
    <row r="69" spans="1:3" x14ac:dyDescent="0.15">
      <c r="A69" t="str">
        <f>A68</f>
        <v>Public provision of complementary foods with iron</v>
      </c>
      <c r="B69" s="89" t="s">
        <v>254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253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254</v>
      </c>
      <c r="C71" s="24"/>
    </row>
    <row r="72" spans="1:3" x14ac:dyDescent="0.15">
      <c r="A72" t="str">
        <f>'Programs to include'!A37</f>
        <v>Sprinkles</v>
      </c>
      <c r="B72" s="89" t="s">
        <v>253</v>
      </c>
      <c r="C72" s="24"/>
    </row>
    <row r="73" spans="1:3" x14ac:dyDescent="0.15">
      <c r="A73" t="str">
        <f>A72</f>
        <v>Sprinkles</v>
      </c>
      <c r="B73" s="89" t="s">
        <v>254</v>
      </c>
      <c r="C73" s="24"/>
    </row>
    <row r="74" spans="1:3" x14ac:dyDescent="0.15">
      <c r="A74" t="str">
        <f>'Programs to include'!A38</f>
        <v>Sprinkles (malaria area)</v>
      </c>
      <c r="B74" s="89" t="s">
        <v>253</v>
      </c>
      <c r="C74" s="24"/>
    </row>
    <row r="75" spans="1:3" x14ac:dyDescent="0.15">
      <c r="A75" t="str">
        <f>A74</f>
        <v>Sprinkles (malaria area)</v>
      </c>
      <c r="B75" s="89" t="s">
        <v>254</v>
      </c>
      <c r="C75" s="24"/>
    </row>
    <row r="76" spans="1:3" x14ac:dyDescent="0.15">
      <c r="A76" t="str">
        <f>'Programs to include'!A39</f>
        <v>Treatment of MAM</v>
      </c>
      <c r="B76" s="89" t="s">
        <v>253</v>
      </c>
      <c r="C76" s="24"/>
    </row>
    <row r="77" spans="1:3" x14ac:dyDescent="0.15">
      <c r="A77" t="str">
        <f>A76</f>
        <v>Treatment of MAM</v>
      </c>
      <c r="B77" s="89" t="s">
        <v>254</v>
      </c>
      <c r="C77" s="24"/>
    </row>
    <row r="78" spans="1:3" x14ac:dyDescent="0.15">
      <c r="A78" t="str">
        <f>'Programs to include'!A40</f>
        <v>Treatment of SAM</v>
      </c>
      <c r="B78" s="89" t="s">
        <v>253</v>
      </c>
      <c r="C78" s="24"/>
    </row>
    <row r="79" spans="1:3" x14ac:dyDescent="0.15">
      <c r="A79" t="str">
        <f>A78</f>
        <v>Treatment of SAM</v>
      </c>
      <c r="B79" s="89" t="s">
        <v>254</v>
      </c>
      <c r="C79" s="24"/>
    </row>
    <row r="80" spans="1:3" x14ac:dyDescent="0.15">
      <c r="A80" t="str">
        <f>'Programs to include'!A41</f>
        <v>Vitamin A supplementation</v>
      </c>
      <c r="B80" s="89" t="s">
        <v>253</v>
      </c>
      <c r="C80" s="24"/>
    </row>
    <row r="81" spans="1:3" x14ac:dyDescent="0.15">
      <c r="A81" t="str">
        <f>A80</f>
        <v>Vitamin A supplementation</v>
      </c>
      <c r="B81" s="89" t="s">
        <v>254</v>
      </c>
      <c r="C81" s="24"/>
    </row>
    <row r="82" spans="1:3" x14ac:dyDescent="0.15">
      <c r="A82" t="str">
        <f>'Programs to include'!A42</f>
        <v>WASH: Handwashing</v>
      </c>
      <c r="B82" s="89" t="s">
        <v>253</v>
      </c>
      <c r="C82" s="24"/>
    </row>
    <row r="83" spans="1:3" x14ac:dyDescent="0.15">
      <c r="A83" t="str">
        <f>A82</f>
        <v>WASH: Handwashing</v>
      </c>
      <c r="B83" s="89" t="s">
        <v>254</v>
      </c>
      <c r="C83" s="24"/>
    </row>
    <row r="84" spans="1:3" x14ac:dyDescent="0.15">
      <c r="A84" t="str">
        <f>'Programs to include'!A43</f>
        <v>WASH: Hygenic disposal</v>
      </c>
      <c r="B84" s="89" t="s">
        <v>253</v>
      </c>
      <c r="C84" s="24"/>
    </row>
    <row r="85" spans="1:3" x14ac:dyDescent="0.15">
      <c r="A85" t="str">
        <f>A84</f>
        <v>WASH: Hygenic disposal</v>
      </c>
      <c r="B85" s="89" t="s">
        <v>254</v>
      </c>
      <c r="C85" s="24"/>
    </row>
    <row r="86" spans="1:3" x14ac:dyDescent="0.15">
      <c r="A86" t="str">
        <f>'Programs to include'!A44</f>
        <v>WASH: Improved sanitation</v>
      </c>
      <c r="B86" s="89" t="s">
        <v>253</v>
      </c>
      <c r="C86" s="24"/>
    </row>
    <row r="87" spans="1:3" x14ac:dyDescent="0.15">
      <c r="A87" t="str">
        <f>A86</f>
        <v>WASH: Improved sanitation</v>
      </c>
      <c r="B87" s="89" t="s">
        <v>254</v>
      </c>
      <c r="C87" s="24"/>
    </row>
    <row r="88" spans="1:3" x14ac:dyDescent="0.15">
      <c r="A88" t="str">
        <f>'Programs to include'!A45</f>
        <v>WASH: Improved water source</v>
      </c>
      <c r="B88" s="89" t="s">
        <v>253</v>
      </c>
      <c r="C88" s="24"/>
    </row>
    <row r="89" spans="1:3" x14ac:dyDescent="0.15">
      <c r="A89" t="str">
        <f>A88</f>
        <v>WASH: Improved water source</v>
      </c>
      <c r="B89" s="89" t="s">
        <v>254</v>
      </c>
      <c r="C89" s="24"/>
    </row>
    <row r="90" spans="1:3" x14ac:dyDescent="0.15">
      <c r="A90" t="str">
        <f>'Programs to include'!A46</f>
        <v>WASH: Piped water</v>
      </c>
      <c r="B90" s="89" t="s">
        <v>253</v>
      </c>
      <c r="C90" s="24"/>
    </row>
    <row r="91" spans="1:3" x14ac:dyDescent="0.15">
      <c r="A91" t="str">
        <f>A90</f>
        <v>WASH: Piped water</v>
      </c>
      <c r="B91" s="89" t="s">
        <v>254</v>
      </c>
      <c r="C91" s="24"/>
    </row>
    <row r="92" spans="1:3" x14ac:dyDescent="0.15">
      <c r="A92" t="str">
        <f>'Programs to include'!A47</f>
        <v>Zinc for treatment + ORS</v>
      </c>
      <c r="B92" s="89" t="s">
        <v>253</v>
      </c>
      <c r="C92" s="24"/>
    </row>
    <row r="93" spans="1:3" x14ac:dyDescent="0.15">
      <c r="A93" t="str">
        <f>A92</f>
        <v>Zinc for treatment + ORS</v>
      </c>
      <c r="B93" s="89" t="s">
        <v>254</v>
      </c>
      <c r="C93" s="24"/>
    </row>
    <row r="94" spans="1:3" x14ac:dyDescent="0.15">
      <c r="A94" t="str">
        <f>'Programs to include'!A48</f>
        <v>Zinc supplementation</v>
      </c>
      <c r="B94" s="89" t="s">
        <v>253</v>
      </c>
      <c r="C94" s="24"/>
    </row>
    <row r="95" spans="1:3" x14ac:dyDescent="0.15">
      <c r="A95" t="str">
        <f>A94</f>
        <v>Zinc supplementation</v>
      </c>
      <c r="B95" s="89" t="s">
        <v>254</v>
      </c>
      <c r="C95" s="24"/>
    </row>
    <row r="96" spans="1:3" x14ac:dyDescent="0.15">
      <c r="A96" t="str">
        <f>'Programs to include'!A49</f>
        <v>IYCF 1</v>
      </c>
      <c r="B96" s="89" t="s">
        <v>253</v>
      </c>
      <c r="C96" s="24"/>
    </row>
    <row r="97" spans="1:3" x14ac:dyDescent="0.15">
      <c r="A97" t="str">
        <f>A96</f>
        <v>IYCF 1</v>
      </c>
      <c r="B97" s="89" t="s">
        <v>254</v>
      </c>
      <c r="C97" s="24"/>
    </row>
    <row r="98" spans="1:3" x14ac:dyDescent="0.15">
      <c r="A98" t="str">
        <f>'Programs to include'!A50</f>
        <v>IYCF 2</v>
      </c>
      <c r="B98" s="89" t="s">
        <v>253</v>
      </c>
      <c r="C98" s="24"/>
    </row>
    <row r="99" spans="1:3" x14ac:dyDescent="0.15">
      <c r="A99" t="str">
        <f>A98</f>
        <v>IYCF 2</v>
      </c>
      <c r="B99" s="89" t="s">
        <v>254</v>
      </c>
      <c r="C99" s="24"/>
    </row>
    <row r="100" spans="1:3" x14ac:dyDescent="0.15">
      <c r="A100" t="str">
        <f>'Programs to include'!A51</f>
        <v>IYCF 3</v>
      </c>
      <c r="B100" s="89" t="s">
        <v>253</v>
      </c>
      <c r="C100" s="24"/>
    </row>
    <row r="101" spans="1:3" x14ac:dyDescent="0.15">
      <c r="A101" t="str">
        <f>A100</f>
        <v>IYCF 3</v>
      </c>
      <c r="B101" s="89" t="s">
        <v>254</v>
      </c>
      <c r="C101" s="24"/>
    </row>
    <row r="102" spans="1:3" x14ac:dyDescent="0.15">
      <c r="A102" s="151" t="s">
        <v>271</v>
      </c>
      <c r="B102" s="151" t="s">
        <v>253</v>
      </c>
      <c r="C102" s="154"/>
    </row>
    <row r="103" spans="1:3" x14ac:dyDescent="0.15">
      <c r="A103" s="151" t="s">
        <v>271</v>
      </c>
      <c r="B103" s="151" t="s">
        <v>254</v>
      </c>
      <c r="C103" s="15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236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236</v>
      </c>
      <c r="B1" s="10" t="s">
        <v>255</v>
      </c>
    </row>
    <row r="2" spans="1:2" x14ac:dyDescent="0.15">
      <c r="A2" t="s">
        <v>54</v>
      </c>
      <c r="B2" s="89"/>
    </row>
    <row r="3" spans="1:2" x14ac:dyDescent="0.15">
      <c r="A3" s="128" t="s">
        <v>239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1" t="s">
        <v>271</v>
      </c>
      <c r="B52" s="15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265</v>
      </c>
      <c r="B1" s="10" t="s">
        <v>234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6.3793604651162808E-2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6.3793604651162808E-2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9.3292151162790701E-2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0.18250726744186049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0.18883866279069769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0.25619999999999998</v>
      </c>
    </row>
    <row r="17" spans="1:11" x14ac:dyDescent="0.15">
      <c r="B17" s="10" t="s">
        <v>9</v>
      </c>
      <c r="K17" s="97">
        <f>'Prevalence of anaemia'!F3</f>
        <v>0.25619999999999998</v>
      </c>
    </row>
    <row r="18" spans="1:11" x14ac:dyDescent="0.15">
      <c r="B18" s="10" t="s">
        <v>10</v>
      </c>
      <c r="K18" s="97">
        <f>'Prevalence of anaemia'!G3</f>
        <v>0.25619999999999998</v>
      </c>
    </row>
    <row r="19" spans="1:11" x14ac:dyDescent="0.15">
      <c r="B19" s="10" t="s">
        <v>111</v>
      </c>
      <c r="K19" s="97">
        <f>'Prevalence of anaemia'!H3</f>
        <v>0.34103999999999995</v>
      </c>
    </row>
    <row r="20" spans="1:11" x14ac:dyDescent="0.15">
      <c r="B20" s="10" t="s">
        <v>112</v>
      </c>
      <c r="K20" s="97">
        <f>'Prevalence of anaemia'!I3</f>
        <v>0.34103999999999995</v>
      </c>
    </row>
    <row r="21" spans="1:11" x14ac:dyDescent="0.15">
      <c r="B21" s="10" t="s">
        <v>113</v>
      </c>
      <c r="K21" s="97">
        <f>'Prevalence of anaemia'!J3</f>
        <v>0.34103999999999995</v>
      </c>
    </row>
    <row r="22" spans="1:11" x14ac:dyDescent="0.15">
      <c r="B22" s="10" t="s">
        <v>114</v>
      </c>
      <c r="K22" s="97">
        <f>'Prevalence of anaemia'!K3</f>
        <v>0.34103999999999995</v>
      </c>
    </row>
    <row r="23" spans="1:11" x14ac:dyDescent="0.15">
      <c r="B23" s="10" t="s">
        <v>107</v>
      </c>
      <c r="K23" s="97">
        <f>'Prevalence of anaemia'!L3</f>
        <v>0.24359999999999998</v>
      </c>
    </row>
    <row r="24" spans="1:11" x14ac:dyDescent="0.15">
      <c r="B24" s="10" t="s">
        <v>108</v>
      </c>
      <c r="K24" s="97">
        <f>'Prevalence of anaemia'!M3</f>
        <v>0.24359999999999998</v>
      </c>
    </row>
    <row r="25" spans="1:11" x14ac:dyDescent="0.15">
      <c r="B25" s="10" t="s">
        <v>109</v>
      </c>
      <c r="K25" s="97">
        <f>'Prevalence of anaemia'!N3</f>
        <v>0.24359999999999998</v>
      </c>
    </row>
    <row r="26" spans="1:11" x14ac:dyDescent="0.15">
      <c r="B26" s="10" t="s">
        <v>110</v>
      </c>
      <c r="K26" s="97">
        <f>'Prevalence of anaemia'!O3</f>
        <v>0.24359999999999998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0.69975146570647029</v>
      </c>
      <c r="D2" s="81">
        <f t="shared" si="0"/>
        <v>0.69975146570647029</v>
      </c>
      <c r="E2" s="81">
        <f t="shared" si="0"/>
        <v>0.62580056658615035</v>
      </c>
      <c r="F2" s="81">
        <f t="shared" si="0"/>
        <v>0.46249553935085885</v>
      </c>
      <c r="G2" s="81">
        <f t="shared" si="0"/>
        <v>0.45310671653201773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0.23645492964236692</v>
      </c>
      <c r="D3" s="81">
        <f t="shared" si="1"/>
        <v>0.23645492964236692</v>
      </c>
      <c r="E3" s="81">
        <f t="shared" si="1"/>
        <v>0.28090728225105893</v>
      </c>
      <c r="F3" s="81">
        <f t="shared" si="1"/>
        <v>0.35499719320728068</v>
      </c>
      <c r="G3" s="81">
        <f t="shared" si="1"/>
        <v>0.35805462067728461</v>
      </c>
    </row>
    <row r="4" spans="1:7" ht="15.75" customHeight="1" x14ac:dyDescent="0.15">
      <c r="A4" s="11"/>
      <c r="B4" s="12" t="s">
        <v>25</v>
      </c>
      <c r="C4" s="81">
        <v>4.0203861061419224E-2</v>
      </c>
      <c r="D4" s="81">
        <v>4.0203861061419224E-2</v>
      </c>
      <c r="E4" s="81">
        <v>6.3804971675611222E-2</v>
      </c>
      <c r="F4" s="81">
        <v>0.11430213923673228</v>
      </c>
      <c r="G4" s="81">
        <v>0.11996686791890283</v>
      </c>
    </row>
    <row r="5" spans="1:7" ht="15.75" customHeight="1" x14ac:dyDescent="0.15">
      <c r="A5" s="11"/>
      <c r="B5" s="12" t="s">
        <v>26</v>
      </c>
      <c r="C5" s="81">
        <v>2.3589743589743587E-2</v>
      </c>
      <c r="D5" s="81">
        <v>2.3589743589743587E-2</v>
      </c>
      <c r="E5" s="81">
        <v>2.9487179487179483E-2</v>
      </c>
      <c r="F5" s="81">
        <v>6.820512820512821E-2</v>
      </c>
      <c r="G5" s="81">
        <v>6.8871794871794859E-2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0.29098039215686272</v>
      </c>
      <c r="D14" s="84">
        <v>0.17652810457516341</v>
      </c>
      <c r="E14" s="83">
        <v>5.1960784313725486E-3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0.18580392156862746</v>
      </c>
      <c r="D15" s="84">
        <v>0.38534117647058819</v>
      </c>
      <c r="E15" s="83">
        <v>6.563725490196079E-2</v>
      </c>
      <c r="F15" s="86">
        <v>2.0196078431372554E-3</v>
      </c>
      <c r="G15" s="86">
        <v>0</v>
      </c>
    </row>
    <row r="16" spans="1:7" ht="15.75" customHeight="1" x14ac:dyDescent="0.15">
      <c r="B16" s="4" t="s">
        <v>39</v>
      </c>
      <c r="C16" s="83">
        <v>6.3289026275115914E-2</v>
      </c>
      <c r="D16" s="87">
        <v>0.30553323029366303</v>
      </c>
      <c r="E16" s="83">
        <v>0.92920834621329196</v>
      </c>
      <c r="F16" s="86">
        <v>0.78674806800618247</v>
      </c>
      <c r="G16" s="86">
        <v>0</v>
      </c>
    </row>
    <row r="17" spans="2:7" ht="15.75" customHeight="1" x14ac:dyDescent="0.15">
      <c r="B17" s="4" t="s">
        <v>40</v>
      </c>
      <c r="C17" s="83">
        <v>0.45992665999939392</v>
      </c>
      <c r="D17" s="87">
        <v>0.13259748866058538</v>
      </c>
      <c r="E17" s="83">
        <v>-4.1679546625257305E-5</v>
      </c>
      <c r="F17" s="86">
        <v>0.2112323241506803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1.4106050847457625</v>
      </c>
      <c r="C2" s="88">
        <v>1.4106050847457625</v>
      </c>
      <c r="D2" s="88">
        <v>4.7828796610169491</v>
      </c>
      <c r="E2" s="88">
        <v>4.6065737288135589</v>
      </c>
      <c r="F2" s="88">
        <v>1.6089788135593222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tabSelected="1" workbookViewId="0">
      <selection activeCell="D4" sqref="D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270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220</v>
      </c>
      <c r="C2" s="97">
        <v>0.95</v>
      </c>
      <c r="D2" s="97">
        <v>0.95</v>
      </c>
      <c r="E2" s="97">
        <v>0.74380000000000002</v>
      </c>
      <c r="F2" s="97">
        <v>0.74380000000000002</v>
      </c>
      <c r="G2" s="97">
        <v>0.74380000000000002</v>
      </c>
      <c r="H2" s="97">
        <v>0.65895999999999999</v>
      </c>
      <c r="I2" s="97">
        <v>0.65895999999999999</v>
      </c>
      <c r="J2" s="97">
        <v>0.65895999999999999</v>
      </c>
      <c r="K2" s="97">
        <v>0.65895999999999999</v>
      </c>
      <c r="L2" s="97">
        <v>0.75639999999999996</v>
      </c>
      <c r="M2" s="97">
        <v>0.75639999999999996</v>
      </c>
      <c r="N2" s="97">
        <v>0.75639999999999996</v>
      </c>
      <c r="O2" s="97">
        <v>0.75639999999999996</v>
      </c>
    </row>
    <row r="3" spans="1:15" x14ac:dyDescent="0.15">
      <c r="B3" t="s">
        <v>221</v>
      </c>
      <c r="C3" s="97">
        <v>0.05</v>
      </c>
      <c r="D3" s="97">
        <v>0.05</v>
      </c>
      <c r="E3" s="97">
        <v>0.25619999999999998</v>
      </c>
      <c r="F3" s="97">
        <v>0.25619999999999998</v>
      </c>
      <c r="G3" s="97">
        <v>0.25619999999999998</v>
      </c>
      <c r="H3" s="97">
        <v>0.34103999999999995</v>
      </c>
      <c r="I3" s="97">
        <v>0.34103999999999995</v>
      </c>
      <c r="J3" s="97">
        <v>0.34103999999999995</v>
      </c>
      <c r="K3" s="97">
        <v>0.34103999999999995</v>
      </c>
      <c r="L3" s="97">
        <v>0.24359999999999998</v>
      </c>
      <c r="M3" s="97">
        <v>0.24359999999999998</v>
      </c>
      <c r="N3" s="97">
        <v>0.24359999999999998</v>
      </c>
      <c r="O3" s="97">
        <v>0.24359999999999998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222</v>
      </c>
      <c r="B5" t="s">
        <v>221</v>
      </c>
      <c r="C5" s="99">
        <v>0.1</v>
      </c>
      <c r="D5" s="99">
        <v>0.1</v>
      </c>
      <c r="E5" s="100">
        <v>0.61</v>
      </c>
      <c r="F5" s="100">
        <v>0.61</v>
      </c>
      <c r="G5" s="101">
        <v>0.61</v>
      </c>
      <c r="H5" s="102">
        <v>0.81199999999999994</v>
      </c>
      <c r="I5" s="102">
        <v>0.81199999999999994</v>
      </c>
      <c r="J5" s="102">
        <v>0.81199999999999994</v>
      </c>
      <c r="K5" s="102">
        <v>0.81199999999999994</v>
      </c>
      <c r="L5" s="102">
        <v>0.57999999999999996</v>
      </c>
      <c r="M5" s="102">
        <v>0.57999999999999996</v>
      </c>
      <c r="N5" s="102">
        <v>0.57999999999999996</v>
      </c>
      <c r="O5" s="102">
        <v>0.57999999999999996</v>
      </c>
    </row>
    <row r="6" spans="1:15" x14ac:dyDescent="0.15">
      <c r="A6" s="10" t="s">
        <v>223</v>
      </c>
      <c r="B6" t="s">
        <v>221</v>
      </c>
      <c r="C6" s="99">
        <v>0.05</v>
      </c>
      <c r="D6" s="99">
        <v>0.05</v>
      </c>
      <c r="E6" s="141">
        <v>0.25619999999999998</v>
      </c>
      <c r="F6" s="141">
        <v>0.25619999999999998</v>
      </c>
      <c r="G6" s="141">
        <v>0.25619999999999998</v>
      </c>
      <c r="H6" s="141">
        <v>0.34103999999999995</v>
      </c>
      <c r="I6" s="141">
        <v>0.34103999999999995</v>
      </c>
      <c r="J6" s="141">
        <v>0.34103999999999995</v>
      </c>
      <c r="K6" s="141">
        <v>0.34103999999999995</v>
      </c>
      <c r="L6" s="141">
        <v>0.24359999999999998</v>
      </c>
      <c r="M6" s="141">
        <v>0.24359999999999998</v>
      </c>
      <c r="N6" s="141">
        <v>0.24359999999999998</v>
      </c>
      <c r="O6" s="141">
        <v>0.24359999999999998</v>
      </c>
    </row>
    <row r="7" spans="1:15" x14ac:dyDescent="0.15">
      <c r="A7" s="10" t="s">
        <v>224</v>
      </c>
      <c r="B7" t="s">
        <v>221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2018-03-30T22:24:55Z</dcterms:modified>
</cp:coreProperties>
</file>