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560" yWindow="460" windowWidth="17040" windowHeight="142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<sst xmlns="http://schemas.openxmlformats.org/spreadsheetml/2006/main" count="321" uniqueCount="80">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</sst>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43" fontId="0" fillId="0" borderId="0" xfId="9" applyFont="1"/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593960.07324937487</v>
      </c>
    </row>
    <row r="3" spans="1:2" ht="15.75" customHeight="1" x14ac:dyDescent="0.15">
      <c r="A3" s="5" t="s">
        <v>8</v>
      </c>
      <c r="B3" s="23">
        <v>108533.57773960599</v>
      </c>
    </row>
    <row r="4" spans="1:2" ht="15.75" customHeight="1" x14ac:dyDescent="0.15">
      <c r="A4" s="5" t="s">
        <v>9</v>
      </c>
      <c r="B4" s="24">
        <v>127612.31261918682</v>
      </c>
    </row>
    <row r="5" spans="1:2" ht="15.75" customHeight="1" x14ac:dyDescent="0.15">
      <c r="A5" s="5" t="s">
        <v>71</v>
      </c>
      <c r="B5" s="26">
        <v>1</v>
      </c>
    </row>
    <row r="6" spans="1:2" ht="15.75" customHeight="1" x14ac:dyDescent="0.15">
      <c r="A6" s="5" t="s">
        <v>70</v>
      </c>
      <c r="B6" s="25">
        <v>0.23</v>
      </c>
    </row>
    <row r="7" spans="1:2" ht="15.75" customHeight="1" x14ac:dyDescent="0.15">
      <c r="A7" s="5" t="s">
        <v>72</v>
      </c>
      <c r="B7" s="27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33" sqref="D33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28">
        <v>110630.887</v>
      </c>
    </row>
    <row r="3" spans="1:2" ht="15.75" customHeight="1" x14ac:dyDescent="0.15">
      <c r="A3" s="4">
        <v>2018</v>
      </c>
      <c r="B3" s="28">
        <v>112728.155</v>
      </c>
    </row>
    <row r="4" spans="1:2" ht="15.75" customHeight="1" x14ac:dyDescent="0.15">
      <c r="A4" s="4">
        <v>2019</v>
      </c>
      <c r="B4" s="28">
        <v>115349.73999999999</v>
      </c>
    </row>
    <row r="5" spans="1:2" ht="15.75" customHeight="1" x14ac:dyDescent="0.15">
      <c r="A5" s="4">
        <v>2020</v>
      </c>
      <c r="B5" s="28">
        <v>117447.008</v>
      </c>
    </row>
    <row r="6" spans="1:2" ht="15.75" customHeight="1" x14ac:dyDescent="0.15">
      <c r="A6" s="4">
        <v>2021</v>
      </c>
      <c r="B6" s="28">
        <v>119544.276</v>
      </c>
    </row>
    <row r="7" spans="1:2" ht="15.75" customHeight="1" x14ac:dyDescent="0.15">
      <c r="A7" s="4">
        <v>2022</v>
      </c>
      <c r="B7" s="28">
        <v>122165.86099999999</v>
      </c>
    </row>
    <row r="8" spans="1:2" ht="15.75" customHeight="1" x14ac:dyDescent="0.15">
      <c r="A8" s="4">
        <v>2023</v>
      </c>
      <c r="B8" s="28">
        <v>124787.446</v>
      </c>
    </row>
    <row r="9" spans="1:2" ht="15.75" customHeight="1" x14ac:dyDescent="0.15">
      <c r="A9" s="4">
        <v>2024</v>
      </c>
      <c r="B9" s="28">
        <v>126884.71399999999</v>
      </c>
    </row>
    <row r="10" spans="1:2" ht="15.75" customHeight="1" x14ac:dyDescent="0.15">
      <c r="A10" s="4">
        <v>2025</v>
      </c>
      <c r="B10" s="28">
        <v>130030.61599999999</v>
      </c>
    </row>
    <row r="11" spans="1:2" ht="15.75" customHeight="1" x14ac:dyDescent="0.15">
      <c r="A11" s="4">
        <v>2026</v>
      </c>
      <c r="B11" s="28">
        <v>132652.201</v>
      </c>
    </row>
    <row r="12" spans="1:2" ht="15.75" customHeight="1" x14ac:dyDescent="0.15">
      <c r="A12" s="4">
        <v>2027</v>
      </c>
      <c r="B12" s="28">
        <v>135273.78599999999</v>
      </c>
    </row>
    <row r="13" spans="1:2" ht="15.75" customHeight="1" x14ac:dyDescent="0.15">
      <c r="A13" s="4">
        <v>2028</v>
      </c>
      <c r="B13" s="28">
        <v>137895.37099999998</v>
      </c>
    </row>
    <row r="14" spans="1:2" ht="15.75" customHeight="1" x14ac:dyDescent="0.15">
      <c r="A14" s="4">
        <v>2029</v>
      </c>
      <c r="B14" s="28">
        <v>141041.27299999999</v>
      </c>
    </row>
    <row r="15" spans="1:2" ht="15.75" customHeight="1" x14ac:dyDescent="0.15">
      <c r="A15" s="4">
        <v>2030</v>
      </c>
      <c r="B15" s="28">
        <v>143662.85800000001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19">
        <v>0.94</v>
      </c>
      <c r="C2" s="19">
        <v>1</v>
      </c>
      <c r="D2" s="19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0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0">
        <v>25</v>
      </c>
    </row>
    <row r="5" spans="1:7" ht="15.75" customHeight="1" x14ac:dyDescent="0.15">
      <c r="A5" t="s">
        <v>77</v>
      </c>
      <c r="B5" s="19">
        <v>0.85899999999999999</v>
      </c>
      <c r="C5" s="19">
        <v>0.95</v>
      </c>
      <c r="D5" s="19">
        <v>3.42</v>
      </c>
      <c r="E5" s="5"/>
      <c r="F5" s="14"/>
      <c r="G5" s="5"/>
    </row>
    <row r="6" spans="1:7" ht="15.75" customHeight="1" x14ac:dyDescent="0.15">
      <c r="A6" s="5" t="s">
        <v>78</v>
      </c>
      <c r="B6" s="19">
        <v>0</v>
      </c>
      <c r="C6" s="21">
        <v>0.95</v>
      </c>
      <c r="D6" s="19">
        <v>0.28000000000000003</v>
      </c>
      <c r="E6" s="5"/>
      <c r="F6" s="5"/>
      <c r="G6" s="5"/>
    </row>
    <row r="7" spans="1:7" ht="15.75" customHeight="1" x14ac:dyDescent="0.15">
      <c r="A7" s="5" t="s">
        <v>79</v>
      </c>
      <c r="B7" s="36">
        <v>0</v>
      </c>
      <c r="C7" s="35">
        <v>0.95</v>
      </c>
      <c r="D7" s="36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A10" sqref="A10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0.23</v>
      </c>
      <c r="E3" s="4">
        <f>demographics!$B$6</f>
        <v>0.23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0.23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0.23</v>
      </c>
      <c r="D3" s="15">
        <f>demographics!$B$5 * 'Interventions target population'!$G$4</f>
        <v>0.23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8"/>
      <c r="D6" s="18"/>
      <c r="E6" s="18"/>
      <c r="F6" s="15"/>
    </row>
    <row r="7" spans="1:6" ht="15.75" customHeight="1" x14ac:dyDescent="0.15">
      <c r="C7" s="18"/>
      <c r="D7" s="18"/>
      <c r="E7" s="18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0.24</v>
      </c>
      <c r="F4" s="20">
        <f t="shared" ref="F4:G4" si="0">F2*0.8</f>
        <v>0.24</v>
      </c>
      <c r="G4" s="20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0">
        <f>E2*0.8</f>
        <v>0.496</v>
      </c>
      <c r="F4" s="20">
        <f t="shared" ref="F4:G4" si="0">F2*0.8</f>
        <v>0.496</v>
      </c>
      <c r="G4" s="20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C13" sqref="C13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7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7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7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1" sqref="C1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>
        <f>(1-_xlfn.NORM.DIST(_xlfn.NORM.INV(SUM(C4:C5)/100, 0, 1) + 1, 0, 1, TRUE)) * 100</f>
        <v>49.578744168353637</v>
      </c>
      <c r="D2">
        <f t="shared" ref="D2:G2" si="0">(1-_xlfn.NORM.DIST(_xlfn.NORM.INV(SUM(D4:D5)/100, 0, 1) + 1, 0, 1, TRUE)) * 100</f>
        <v>49.578744168353637</v>
      </c>
      <c r="E2">
        <f t="shared" si="0"/>
        <v>38.972353625124391</v>
      </c>
      <c r="F2">
        <f t="shared" si="0"/>
        <v>18.334152432627061</v>
      </c>
      <c r="G2">
        <f t="shared" si="0"/>
        <v>17.28570153111475</v>
      </c>
    </row>
    <row r="3" spans="1:7" ht="15.75" customHeight="1" x14ac:dyDescent="0.15">
      <c r="B3" s="5" t="s">
        <v>29</v>
      </c>
      <c r="C3">
        <f xml:space="preserve"> _xlfn.NORM.DIST(_xlfn.NORM.INV(SUM(C4:C5)/100,0,1)+1, 0, 1, TRUE)*100 - _xlfn.SUM(C4:C5)</f>
        <v>34.298872110716125</v>
      </c>
      <c r="D3">
        <f t="shared" ref="D3:G3" si="1" xml:space="preserve"> _xlfn.NORM.DIST(_xlfn.NORM.INV(SUM(D4:D5)/100,0,1)+1, 0, 1, TRUE)*100 - _xlfn.SUM(D4:D5)</f>
        <v>34.298872110716125</v>
      </c>
      <c r="E3">
        <f t="shared" si="1"/>
        <v>37.450175444643051</v>
      </c>
      <c r="F3">
        <f t="shared" si="1"/>
        <v>35.541283613884559</v>
      </c>
      <c r="G3">
        <f t="shared" si="1"/>
        <v>34.989618236327111</v>
      </c>
    </row>
    <row r="4" spans="1:7" ht="15.75" customHeight="1" x14ac:dyDescent="0.15">
      <c r="B4" s="5" t="s">
        <v>32</v>
      </c>
      <c r="C4" s="32">
        <v>10.22494782349434</v>
      </c>
      <c r="D4" s="32">
        <v>10.22494782349434</v>
      </c>
      <c r="E4" s="32">
        <v>16.205676058437689</v>
      </c>
      <c r="F4" s="32">
        <v>29.073281902206325</v>
      </c>
      <c r="G4" s="32">
        <v>30.50673151460942</v>
      </c>
    </row>
    <row r="5" spans="1:7" ht="15.75" customHeight="1" x14ac:dyDescent="0.15">
      <c r="B5" s="5" t="s">
        <v>33</v>
      </c>
      <c r="C5" s="32">
        <v>5.8974358974358969</v>
      </c>
      <c r="D5" s="32">
        <v>5.8974358974358969</v>
      </c>
      <c r="E5" s="32">
        <v>7.3717948717948723</v>
      </c>
      <c r="F5" s="32">
        <v>17.051282051282048</v>
      </c>
      <c r="G5" s="32">
        <v>17.217948717948715</v>
      </c>
    </row>
    <row r="6" spans="1:7" ht="15.75" customHeight="1" x14ac:dyDescent="0.15">
      <c r="A6" s="5" t="s">
        <v>35</v>
      </c>
      <c r="B6" s="5" t="s">
        <v>20</v>
      </c>
      <c r="C6" s="22">
        <v>45.300000000000004</v>
      </c>
      <c r="D6" s="22">
        <v>45.300000000000004</v>
      </c>
      <c r="E6" s="22">
        <v>46.424999999999997</v>
      </c>
      <c r="F6" s="22">
        <v>47.375</v>
      </c>
      <c r="G6" s="22">
        <v>48.515000000000001</v>
      </c>
    </row>
    <row r="7" spans="1:7" ht="15.75" customHeight="1" x14ac:dyDescent="0.15">
      <c r="B7" s="5" t="s">
        <v>29</v>
      </c>
      <c r="C7" s="22">
        <v>45.300000000000004</v>
      </c>
      <c r="D7" s="22">
        <v>45.300000000000004</v>
      </c>
      <c r="E7" s="22">
        <v>46.424999999999997</v>
      </c>
      <c r="F7" s="22">
        <v>47.375</v>
      </c>
      <c r="G7" s="22">
        <v>48.515000000000001</v>
      </c>
    </row>
    <row r="8" spans="1:7" ht="15.75" customHeight="1" x14ac:dyDescent="0.15">
      <c r="B8" s="5" t="s">
        <v>32</v>
      </c>
      <c r="C8" s="22">
        <v>5.4</v>
      </c>
      <c r="D8" s="22">
        <v>5.4</v>
      </c>
      <c r="E8" s="22">
        <v>5.55</v>
      </c>
      <c r="F8" s="22">
        <v>4.25</v>
      </c>
      <c r="G8" s="22">
        <v>2.2399999999999998</v>
      </c>
    </row>
    <row r="9" spans="1:7" ht="15.75" customHeight="1" x14ac:dyDescent="0.15">
      <c r="B9" s="5" t="s">
        <v>33</v>
      </c>
      <c r="C9" s="22">
        <v>4</v>
      </c>
      <c r="D9" s="22">
        <v>4</v>
      </c>
      <c r="E9" s="22">
        <v>1.6</v>
      </c>
      <c r="F9" s="22">
        <v>1</v>
      </c>
      <c r="G9" s="22">
        <v>0.73</v>
      </c>
    </row>
    <row r="10" spans="1:7" ht="15.75" customHeight="1" x14ac:dyDescent="0.15">
      <c r="A10" s="5" t="s">
        <v>44</v>
      </c>
      <c r="B10" s="5" t="s">
        <v>45</v>
      </c>
      <c r="C10" s="31">
        <f>88.8294117647059-0.014</f>
        <v>88.8154117647059</v>
      </c>
      <c r="D10" s="32">
        <v>57.954509803921574</v>
      </c>
      <c r="E10" s="32">
        <v>1.7058823529411766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2">
        <v>11.184313725490197</v>
      </c>
      <c r="D11" s="32">
        <v>23.195294117647059</v>
      </c>
      <c r="E11" s="32">
        <v>3.9509803921568629</v>
      </c>
      <c r="F11" s="32">
        <v>0.1215686274509804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2">
        <v>18.839103554868625</v>
      </c>
      <c r="E12" s="32">
        <v>87.332612055641405</v>
      </c>
      <c r="F12" s="32">
        <v>67.308191653786707</v>
      </c>
      <c r="G12" s="7">
        <v>0</v>
      </c>
    </row>
    <row r="13" spans="1:7" ht="15.75" customHeight="1" x14ac:dyDescent="0.15">
      <c r="B13" s="5" t="s">
        <v>48</v>
      </c>
      <c r="C13" s="32">
        <f>100-C12-C11-C10</f>
        <v>2.7450980390142377E-4</v>
      </c>
      <c r="D13" s="32">
        <f>100-D10-D11-D12</f>
        <v>1.1092523562741263E-2</v>
      </c>
      <c r="E13" s="32">
        <f>100-E12-E11-E10</f>
        <v>7.0105251992605551</v>
      </c>
      <c r="F13" s="32">
        <f>100-F12-F11-F10</f>
        <v>32.570239718762309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ignoredErrors>
    <ignoredError sqref="D13" formula="1"/>
  </ignoredErrors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5" sqref="C5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2.2304651162790699E-2</v>
      </c>
      <c r="B2" s="30">
        <v>0.11649331395348839</v>
      </c>
      <c r="C2" s="30">
        <v>0.19334738372093027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4">
        <v>1.6381220338983049</v>
      </c>
      <c r="C2" s="34">
        <v>1.6381220338983049</v>
      </c>
      <c r="D2" s="34">
        <v>5.5543118644067793</v>
      </c>
      <c r="E2" s="34">
        <v>5.3495694915254228</v>
      </c>
      <c r="F2" s="34">
        <v>1.8684915254237286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2017-11-09T00:32:27Z</dcterms:modified>
</cp:coreProperties>
</file>