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0" yWindow="460" windowWidth="25600" windowHeight="15460" tabRatio="500" firstSheet="15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<sst xmlns="http://schemas.openxmlformats.org/spreadsheetml/2006/main" count="321" uniqueCount="80">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</sst>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 applyAlignment="1"/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7">
        <v>39676</v>
      </c>
    </row>
    <row r="3" spans="1:2" ht="15.75" customHeight="1" x14ac:dyDescent="0.15">
      <c r="A3" s="5" t="s">
        <v>8</v>
      </c>
      <c r="B3" s="25">
        <v>6379.7853764647944</v>
      </c>
    </row>
    <row r="4" spans="1:2" ht="15.75" customHeight="1" x14ac:dyDescent="0.15">
      <c r="A4" s="5" t="s">
        <v>9</v>
      </c>
      <c r="B4" s="26">
        <v>7501.2653490335169</v>
      </c>
    </row>
    <row r="5" spans="1:2" ht="15.75" customHeight="1" x14ac:dyDescent="0.15">
      <c r="A5" s="5" t="s">
        <v>71</v>
      </c>
      <c r="B5" s="28">
        <v>1</v>
      </c>
    </row>
    <row r="6" spans="1:2" ht="15.75" customHeight="1" x14ac:dyDescent="0.15">
      <c r="A6" s="5" t="s">
        <v>70</v>
      </c>
      <c r="B6" s="27">
        <v>2.904E-2</v>
      </c>
    </row>
    <row r="7" spans="1:2" ht="15.75" customHeight="1" x14ac:dyDescent="0.15">
      <c r="A7" s="5" t="s">
        <v>72</v>
      </c>
      <c r="B7" s="2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8">
        <v>6503.02</v>
      </c>
    </row>
    <row r="3" spans="1:2" ht="15.75" customHeight="1" x14ac:dyDescent="0.15">
      <c r="A3" s="4">
        <v>2018</v>
      </c>
      <c r="B3" s="18">
        <v>6626.3</v>
      </c>
    </row>
    <row r="4" spans="1:2" ht="15.75" customHeight="1" x14ac:dyDescent="0.15">
      <c r="A4" s="4">
        <v>2019</v>
      </c>
      <c r="B4" s="18">
        <v>6780.4000000000005</v>
      </c>
    </row>
    <row r="5" spans="1:2" ht="15.75" customHeight="1" x14ac:dyDescent="0.15">
      <c r="A5" s="4">
        <v>2020</v>
      </c>
      <c r="B5" s="18">
        <v>6903.68</v>
      </c>
    </row>
    <row r="6" spans="1:2" ht="15.75" customHeight="1" x14ac:dyDescent="0.15">
      <c r="A6" s="4">
        <v>2021</v>
      </c>
      <c r="B6" s="18">
        <v>7026.96</v>
      </c>
    </row>
    <row r="7" spans="1:2" ht="15.75" customHeight="1" x14ac:dyDescent="0.15">
      <c r="A7" s="4">
        <v>2022</v>
      </c>
      <c r="B7" s="18">
        <v>7181.06</v>
      </c>
    </row>
    <row r="8" spans="1:2" ht="15.75" customHeight="1" x14ac:dyDescent="0.15">
      <c r="A8" s="4">
        <v>2023</v>
      </c>
      <c r="B8" s="18">
        <v>7335.16</v>
      </c>
    </row>
    <row r="9" spans="1:2" ht="15.75" customHeight="1" x14ac:dyDescent="0.15">
      <c r="A9" s="4">
        <v>2024</v>
      </c>
      <c r="B9" s="18">
        <v>7458.4400000000005</v>
      </c>
    </row>
    <row r="10" spans="1:2" ht="15.75" customHeight="1" x14ac:dyDescent="0.15">
      <c r="A10" s="4">
        <v>2025</v>
      </c>
      <c r="B10" s="18">
        <v>7643.3600000000006</v>
      </c>
    </row>
    <row r="11" spans="1:2" ht="15.75" customHeight="1" x14ac:dyDescent="0.15">
      <c r="A11" s="4">
        <v>2026</v>
      </c>
      <c r="B11" s="18">
        <v>7797.46</v>
      </c>
    </row>
    <row r="12" spans="1:2" ht="15.75" customHeight="1" x14ac:dyDescent="0.15">
      <c r="A12" s="4">
        <v>2027</v>
      </c>
      <c r="B12" s="18">
        <v>7951.56</v>
      </c>
    </row>
    <row r="13" spans="1:2" ht="15.75" customHeight="1" x14ac:dyDescent="0.15">
      <c r="A13" s="4">
        <v>2028</v>
      </c>
      <c r="B13" s="18">
        <v>8105.66</v>
      </c>
    </row>
    <row r="14" spans="1:2" ht="15.75" customHeight="1" x14ac:dyDescent="0.15">
      <c r="A14" s="4">
        <v>2029</v>
      </c>
      <c r="B14" s="18">
        <v>8290.58</v>
      </c>
    </row>
    <row r="15" spans="1:2" ht="15.75" customHeight="1" x14ac:dyDescent="0.15">
      <c r="A15" s="4">
        <v>2030</v>
      </c>
      <c r="B15" s="18">
        <v>8444.68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1">
        <v>0.8</v>
      </c>
      <c r="C2" s="21">
        <v>1</v>
      </c>
      <c r="D2" s="21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2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2">
        <v>25</v>
      </c>
    </row>
    <row r="5" spans="1:7" ht="15.75" customHeight="1" x14ac:dyDescent="0.15">
      <c r="A5" t="s">
        <v>77</v>
      </c>
      <c r="B5" s="21">
        <v>0.82199999999999995</v>
      </c>
      <c r="C5" s="21">
        <v>0.95</v>
      </c>
      <c r="D5" s="21">
        <v>3.42</v>
      </c>
      <c r="E5" s="5"/>
      <c r="F5" s="14"/>
      <c r="G5" s="5"/>
    </row>
    <row r="6" spans="1:7" ht="15.75" customHeight="1" x14ac:dyDescent="0.15">
      <c r="A6" s="5" t="s">
        <v>78</v>
      </c>
      <c r="B6" s="21">
        <v>0</v>
      </c>
      <c r="C6" s="23">
        <v>0.95</v>
      </c>
      <c r="D6" s="21">
        <v>0.32100000000000001</v>
      </c>
      <c r="E6" s="5"/>
      <c r="F6" s="5"/>
      <c r="G6" s="5"/>
    </row>
    <row r="7" spans="1:7" ht="15.75" customHeight="1" x14ac:dyDescent="0.15">
      <c r="A7" s="5" t="s">
        <v>79</v>
      </c>
      <c r="B7" s="39">
        <v>0</v>
      </c>
      <c r="C7" s="38">
        <v>0.95</v>
      </c>
      <c r="D7" s="39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1" sqref="E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2.904E-2</v>
      </c>
      <c r="E3" s="4">
        <f>demographics!$B$6</f>
        <v>2.904E-2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2.904E-2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2.904E-2</v>
      </c>
      <c r="D3" s="15">
        <f>demographics!$B$5 * 'Interventions target population'!$G$4</f>
        <v>2.904E-2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20"/>
      <c r="D6" s="20"/>
      <c r="E6" s="20"/>
      <c r="F6" s="15"/>
    </row>
    <row r="7" spans="1:6" ht="15.75" customHeight="1" x14ac:dyDescent="0.15">
      <c r="C7" s="20"/>
      <c r="D7" s="20"/>
      <c r="E7" s="20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2">
        <f>E2*0.8</f>
        <v>0.24</v>
      </c>
      <c r="F4" s="22">
        <f t="shared" ref="F4:G4" si="0">F2*0.8</f>
        <v>0.24</v>
      </c>
      <c r="G4" s="22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2">
        <f>E2*0.8</f>
        <v>0.496</v>
      </c>
      <c r="F4" s="22">
        <f t="shared" ref="F4:G4" si="0">F2*0.8</f>
        <v>0.496</v>
      </c>
      <c r="G4" s="22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1">
        <v>33</v>
      </c>
      <c r="B2" s="31">
        <v>50</v>
      </c>
      <c r="C2" s="31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9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9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9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7">
        <f>(1-_xlfn.NORM.DIST(_xlfn.NORM.INV(SUM(C4:C5)/100, 0, 1) + 1, 0, 1, TRUE)) * 100</f>
        <v>63.226590593059647</v>
      </c>
      <c r="D2" s="37">
        <f t="shared" ref="D2:G2" si="0">(1-_xlfn.NORM.DIST(_xlfn.NORM.INV(SUM(D4:D5)/100, 0, 1) + 1, 0, 1, TRUE)) * 100</f>
        <v>63.226590593059647</v>
      </c>
      <c r="E2" s="37">
        <f t="shared" si="0"/>
        <v>54.599941979843969</v>
      </c>
      <c r="F2" s="37">
        <f t="shared" si="0"/>
        <v>36.202972185516678</v>
      </c>
      <c r="G2" s="37">
        <f t="shared" si="0"/>
        <v>35.17713183731346</v>
      </c>
    </row>
    <row r="3" spans="1:7" ht="15.75" customHeight="1" x14ac:dyDescent="0.15">
      <c r="B3" s="5" t="s">
        <v>29</v>
      </c>
      <c r="C3" s="37">
        <f xml:space="preserve"> _xlfn.NORM.DIST(_xlfn.NORM.INV(SUM(C4:C5)/100,0,1)+1, 0, 1, TRUE)*100 - _xlfn.SUM(C4:C5)</f>
        <v>27.726316383684537</v>
      </c>
      <c r="D3" s="37">
        <f t="shared" ref="D3:G3" si="1" xml:space="preserve"> _xlfn.NORM.DIST(_xlfn.NORM.INV(SUM(D4:D5)/100,0,1)+1, 0, 1, TRUE)*100 - _xlfn.SUM(D4:D5)</f>
        <v>27.726316383684537</v>
      </c>
      <c r="E3" s="37">
        <f t="shared" si="1"/>
        <v>32.169534764342082</v>
      </c>
      <c r="F3" s="37">
        <f t="shared" si="1"/>
        <v>37.91417897727402</v>
      </c>
      <c r="G3" s="37">
        <f t="shared" si="1"/>
        <v>38.042112348733049</v>
      </c>
    </row>
    <row r="4" spans="1:7" ht="15.75" customHeight="1" x14ac:dyDescent="0.15">
      <c r="B4" s="5" t="s">
        <v>32</v>
      </c>
      <c r="C4" s="32">
        <v>6.5308537070165</v>
      </c>
      <c r="D4" s="32">
        <v>6.5308537070165</v>
      </c>
      <c r="E4" s="32">
        <v>10.08522411051481</v>
      </c>
      <c r="F4" s="32">
        <v>18.607635161995628</v>
      </c>
      <c r="G4" s="32">
        <v>19.434431027628708</v>
      </c>
    </row>
    <row r="5" spans="1:7" ht="15.75" customHeight="1" x14ac:dyDescent="0.15">
      <c r="B5" s="5" t="s">
        <v>33</v>
      </c>
      <c r="C5" s="32">
        <v>2.5162393162393162</v>
      </c>
      <c r="D5" s="32">
        <v>2.5162393162393162</v>
      </c>
      <c r="E5" s="32">
        <v>3.1452991452991448</v>
      </c>
      <c r="F5" s="32">
        <v>7.2752136752136751</v>
      </c>
      <c r="G5" s="32">
        <v>7.3463247863247876</v>
      </c>
    </row>
    <row r="6" spans="1:7" ht="15.75" customHeight="1" x14ac:dyDescent="0.15">
      <c r="A6" s="5" t="s">
        <v>35</v>
      </c>
      <c r="B6" s="5" t="s">
        <v>20</v>
      </c>
      <c r="C6" s="24">
        <v>45.300000000000004</v>
      </c>
      <c r="D6" s="24">
        <v>45.300000000000004</v>
      </c>
      <c r="E6" s="24">
        <v>46.424999999999997</v>
      </c>
      <c r="F6" s="24">
        <v>47.375</v>
      </c>
      <c r="G6" s="24">
        <v>48.515000000000001</v>
      </c>
    </row>
    <row r="7" spans="1:7" ht="15.75" customHeight="1" x14ac:dyDescent="0.15">
      <c r="B7" s="5" t="s">
        <v>29</v>
      </c>
      <c r="C7" s="24">
        <v>45.300000000000004</v>
      </c>
      <c r="D7" s="24">
        <v>45.300000000000004</v>
      </c>
      <c r="E7" s="24">
        <v>46.424999999999997</v>
      </c>
      <c r="F7" s="24">
        <v>47.375</v>
      </c>
      <c r="G7" s="24">
        <v>48.515000000000001</v>
      </c>
    </row>
    <row r="8" spans="1:7" ht="15.75" customHeight="1" x14ac:dyDescent="0.15">
      <c r="B8" s="5" t="s">
        <v>32</v>
      </c>
      <c r="C8" s="24">
        <v>5.4</v>
      </c>
      <c r="D8" s="24">
        <v>5.4</v>
      </c>
      <c r="E8" s="24">
        <v>5.55</v>
      </c>
      <c r="F8" s="24">
        <v>4.25</v>
      </c>
      <c r="G8" s="24">
        <v>2.2399999999999998</v>
      </c>
    </row>
    <row r="9" spans="1:7" ht="15.75" customHeight="1" x14ac:dyDescent="0.15">
      <c r="B9" s="5" t="s">
        <v>33</v>
      </c>
      <c r="C9" s="24">
        <v>4</v>
      </c>
      <c r="D9" s="24">
        <v>4</v>
      </c>
      <c r="E9" s="24">
        <v>1.6</v>
      </c>
      <c r="F9" s="24">
        <v>1</v>
      </c>
      <c r="G9" s="24">
        <v>0.73</v>
      </c>
    </row>
    <row r="10" spans="1:7" ht="15.75" customHeight="1" x14ac:dyDescent="0.15">
      <c r="A10" s="5" t="s">
        <v>44</v>
      </c>
      <c r="B10" s="5" t="s">
        <v>45</v>
      </c>
      <c r="C10" s="33">
        <v>35.137254901960787</v>
      </c>
      <c r="D10" s="34">
        <v>21.316601307189543</v>
      </c>
      <c r="E10" s="34">
        <v>0.62745098039215697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34">
        <v>25.435294117647061</v>
      </c>
      <c r="D11" s="34">
        <v>52.750588235294124</v>
      </c>
      <c r="E11" s="34">
        <v>8.9852941176470615</v>
      </c>
      <c r="F11" s="34">
        <v>0.27647058823529419</v>
      </c>
      <c r="G11" s="7">
        <v>0</v>
      </c>
    </row>
    <row r="12" spans="1:7" ht="15.75" customHeight="1" x14ac:dyDescent="0.15">
      <c r="B12" s="5" t="s">
        <v>47</v>
      </c>
      <c r="C12" s="34">
        <v>6.4185471406491503</v>
      </c>
      <c r="D12" s="34">
        <v>25.886089644513138</v>
      </c>
      <c r="E12" s="34">
        <v>90.386738794435857</v>
      </c>
      <c r="F12" s="34">
        <v>79.789180834621305</v>
      </c>
      <c r="G12" s="7">
        <v>0</v>
      </c>
    </row>
    <row r="13" spans="1:7" ht="15.75" customHeight="1" x14ac:dyDescent="0.15">
      <c r="B13" s="5" t="s">
        <v>48</v>
      </c>
      <c r="C13" s="34">
        <v>33.008903839742992</v>
      </c>
      <c r="D13" s="34">
        <f>100-D10-D11-D12</f>
        <v>4.6720813003194195E-2</v>
      </c>
      <c r="E13" s="34">
        <f>100-E12-E11-E10</f>
        <v>5.1610752492459167E-4</v>
      </c>
      <c r="F13" s="34">
        <f>100-F12-F11-F10</f>
        <v>19.9343485771434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1.2516279069767444E-2</v>
      </c>
      <c r="B2" s="30">
        <v>6.5370348837209311E-2</v>
      </c>
      <c r="C2" s="30">
        <v>0.10849709302325583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6">
        <v>1.7898305084745763</v>
      </c>
      <c r="C2" s="36">
        <v>2.0628203389830508</v>
      </c>
      <c r="D2" s="36">
        <v>6.9943186440677962</v>
      </c>
      <c r="E2" s="36">
        <v>6.7364949152542382</v>
      </c>
      <c r="F2" s="36">
        <v>2.3529152542372884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2017-11-09T00:32:57Z</dcterms:modified>
</cp:coreProperties>
</file>