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8500" yWindow="1260" windowWidth="17100" windowHeight="14660" tabRatio="500" firstSheet="18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<sst xmlns="http://schemas.openxmlformats.org/spreadsheetml/2006/main" count="321" uniqueCount="80">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</sst>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148956.68620219518</v>
      </c>
    </row>
    <row r="3" spans="1:2" ht="15.75" customHeight="1" x14ac:dyDescent="0.15">
      <c r="A3" s="5" t="s">
        <v>8</v>
      </c>
      <c r="B3" s="24">
        <v>33662.281983045461</v>
      </c>
    </row>
    <row r="4" spans="1:2" ht="15.75" customHeight="1" x14ac:dyDescent="0.15">
      <c r="A4" s="5" t="s">
        <v>9</v>
      </c>
      <c r="B4" s="25">
        <v>39579.655820449625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0.24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4" sqref="B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34312.82</v>
      </c>
    </row>
    <row r="3" spans="1:2" ht="15.75" customHeight="1" x14ac:dyDescent="0.15">
      <c r="A3" s="4">
        <v>2018</v>
      </c>
      <c r="B3" s="17">
        <v>34963.299999999996</v>
      </c>
    </row>
    <row r="4" spans="1:2" ht="15.75" customHeight="1" x14ac:dyDescent="0.15">
      <c r="A4" s="4">
        <v>2019</v>
      </c>
      <c r="B4" s="17">
        <v>35776.399999999994</v>
      </c>
    </row>
    <row r="5" spans="1:2" ht="15.75" customHeight="1" x14ac:dyDescent="0.15">
      <c r="A5" s="4">
        <v>2020</v>
      </c>
      <c r="B5" s="17">
        <v>36426.879999999997</v>
      </c>
    </row>
    <row r="6" spans="1:2" ht="15.75" customHeight="1" x14ac:dyDescent="0.15">
      <c r="A6" s="4">
        <v>2021</v>
      </c>
      <c r="B6" s="17">
        <v>37077.360000000001</v>
      </c>
    </row>
    <row r="7" spans="1:2" ht="15.75" customHeight="1" x14ac:dyDescent="0.15">
      <c r="A7" s="4">
        <v>2022</v>
      </c>
      <c r="B7" s="17">
        <v>37890.46</v>
      </c>
    </row>
    <row r="8" spans="1:2" ht="15.75" customHeight="1" x14ac:dyDescent="0.15">
      <c r="A8" s="4">
        <v>2023</v>
      </c>
      <c r="B8" s="17">
        <v>38703.56</v>
      </c>
    </row>
    <row r="9" spans="1:2" ht="15.75" customHeight="1" x14ac:dyDescent="0.15">
      <c r="A9" s="4">
        <v>2024</v>
      </c>
      <c r="B9" s="17">
        <v>39354.039999999994</v>
      </c>
    </row>
    <row r="10" spans="1:2" ht="15.75" customHeight="1" x14ac:dyDescent="0.15">
      <c r="A10" s="4">
        <v>2025</v>
      </c>
      <c r="B10" s="17">
        <v>40329.759999999995</v>
      </c>
    </row>
    <row r="11" spans="1:2" ht="15.75" customHeight="1" x14ac:dyDescent="0.15">
      <c r="A11" s="4">
        <v>2026</v>
      </c>
      <c r="B11" s="17">
        <v>41142.859999999993</v>
      </c>
    </row>
    <row r="12" spans="1:2" ht="15.75" customHeight="1" x14ac:dyDescent="0.15">
      <c r="A12" s="4">
        <v>2027</v>
      </c>
      <c r="B12" s="17">
        <v>41955.96</v>
      </c>
    </row>
    <row r="13" spans="1:2" ht="15.75" customHeight="1" x14ac:dyDescent="0.15">
      <c r="A13" s="4">
        <v>2028</v>
      </c>
      <c r="B13" s="17">
        <v>42769.06</v>
      </c>
    </row>
    <row r="14" spans="1:2" ht="15.75" customHeight="1" x14ac:dyDescent="0.15">
      <c r="A14" s="4">
        <v>2029</v>
      </c>
      <c r="B14" s="17">
        <v>43744.78</v>
      </c>
    </row>
    <row r="15" spans="1:2" ht="15.75" customHeight="1" x14ac:dyDescent="0.15">
      <c r="A15" s="4">
        <v>2030</v>
      </c>
      <c r="B15" s="17">
        <v>44557.88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0.98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0.91300000000000003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0.39500000000000002</v>
      </c>
      <c r="E6" s="5"/>
      <c r="F6" s="5"/>
      <c r="G6" s="5"/>
    </row>
    <row r="7" spans="1:7" ht="15.75" customHeight="1" x14ac:dyDescent="0.15">
      <c r="A7" s="5" t="s">
        <v>79</v>
      </c>
      <c r="B7" s="37">
        <v>0</v>
      </c>
      <c r="C7" s="36">
        <v>0.95</v>
      </c>
      <c r="D7" s="37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0.24</v>
      </c>
      <c r="E3" s="4">
        <f>demographics!$B$6</f>
        <v>0.24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0.24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0.24</v>
      </c>
      <c r="D3" s="15">
        <f>demographics!$B$5 * 'Interventions target population'!$G$4</f>
        <v>0.24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47</v>
      </c>
      <c r="B2" s="29">
        <v>69</v>
      </c>
      <c r="C2" s="29">
        <v>79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2" sqref="C2:G3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53.905062254854784</v>
      </c>
      <c r="D2" s="35">
        <f t="shared" ref="D2:G2" si="0">(1-_xlfn.NORM.DIST(_xlfn.NORM.INV(SUM(D4:D5)/100, 0, 1) + 1, 0, 1, TRUE)) * 100</f>
        <v>53.905062254854784</v>
      </c>
      <c r="E2" s="35">
        <f t="shared" si="0"/>
        <v>43.845607610018256</v>
      </c>
      <c r="F2" s="35">
        <f t="shared" si="0"/>
        <v>23.607557118419042</v>
      </c>
      <c r="G2" s="35">
        <f t="shared" si="0"/>
        <v>22.541321020127125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32.485635419563827</v>
      </c>
      <c r="D3" s="35">
        <f t="shared" ref="D3:G3" si="1" xml:space="preserve"> _xlfn.NORM.DIST(_xlfn.NORM.INV(SUM(D4:D5)/100,0,1)+1, 0, 1, TRUE)*100 - _xlfn.SUM(D4:D5)</f>
        <v>32.485635419563827</v>
      </c>
      <c r="E3" s="35">
        <f t="shared" si="1"/>
        <v>36.252066808586392</v>
      </c>
      <c r="F3" s="35">
        <f t="shared" si="1"/>
        <v>37.457559160650725</v>
      </c>
      <c r="G3" s="35">
        <f t="shared" si="1"/>
        <v>37.173097584524029</v>
      </c>
    </row>
    <row r="4" spans="1:7" ht="15.75" customHeight="1" x14ac:dyDescent="0.15">
      <c r="B4" s="5" t="s">
        <v>32</v>
      </c>
      <c r="C4" s="31">
        <v>10.306738223017293</v>
      </c>
      <c r="D4" s="31">
        <v>10.306738223017293</v>
      </c>
      <c r="E4" s="31">
        <v>15.774120453190221</v>
      </c>
      <c r="F4" s="31">
        <v>29.386165772212287</v>
      </c>
      <c r="G4" s="31">
        <v>30.643530113297558</v>
      </c>
    </row>
    <row r="5" spans="1:7" ht="15.75" customHeight="1" x14ac:dyDescent="0.15">
      <c r="B5" s="5" t="s">
        <v>33</v>
      </c>
      <c r="C5" s="31">
        <v>3.3025641025641024</v>
      </c>
      <c r="D5" s="31">
        <v>3.3025641025641024</v>
      </c>
      <c r="E5" s="31">
        <v>4.1282051282051277</v>
      </c>
      <c r="F5" s="31">
        <v>9.5487179487179503</v>
      </c>
      <c r="G5" s="31">
        <v>9.6420512820512823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29.647058823529409</v>
      </c>
      <c r="D10" s="31">
        <v>17.985882352941179</v>
      </c>
      <c r="E10" s="31">
        <v>0.52941176470588236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24.352941176470591</v>
      </c>
      <c r="D11" s="31">
        <v>50.505882352941178</v>
      </c>
      <c r="E11" s="31">
        <v>8.6029411764705905</v>
      </c>
      <c r="F11" s="31">
        <v>0.26470588235294124</v>
      </c>
      <c r="G11" s="7">
        <v>0</v>
      </c>
    </row>
    <row r="12" spans="1:7" ht="15.75" customHeight="1" x14ac:dyDescent="0.15">
      <c r="B12" s="5" t="s">
        <v>47</v>
      </c>
      <c r="C12" s="31">
        <v>5.9882534775888727</v>
      </c>
      <c r="D12" s="31">
        <v>28.908809891808353</v>
      </c>
      <c r="E12" s="31">
        <v>90.866398763523961</v>
      </c>
      <c r="F12" s="31">
        <v>74.440185471406494</v>
      </c>
      <c r="G12" s="7">
        <v>0</v>
      </c>
    </row>
    <row r="13" spans="1:7" ht="15.75" customHeight="1" x14ac:dyDescent="0.15">
      <c r="B13" s="5" t="s">
        <v>48</v>
      </c>
      <c r="C13" s="31">
        <v>40.011746522411137</v>
      </c>
      <c r="D13" s="31">
        <f>100-D10-D11-D12</f>
        <v>2.5994254023092935</v>
      </c>
      <c r="E13" s="31">
        <f>100-E12-E11-E10</f>
        <v>1.2482952995663821E-3</v>
      </c>
      <c r="F13" s="31">
        <f>100-F12-F11-F10</f>
        <v>25.295108646240564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1.8827906976744187E-2</v>
      </c>
      <c r="B2" s="30">
        <v>9.8334883720930244E-2</v>
      </c>
      <c r="C2" s="30">
        <v>0.1632093023255814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2.123491525423729</v>
      </c>
      <c r="C2" s="34">
        <v>2.123491525423729</v>
      </c>
      <c r="D2" s="34">
        <v>7.2000338983050858</v>
      </c>
      <c r="E2" s="34">
        <v>6.9346271186440687</v>
      </c>
      <c r="F2" s="34">
        <v>2.4221186440677971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2017-11-09T00:34:29Z</dcterms:modified>
</cp:coreProperties>
</file>