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0" yWindow="460" windowWidth="25600" windowHeight="14260" tabRatio="500" firstSheet="15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C10" i="5"/>
  <c r="C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<sst xmlns="http://schemas.openxmlformats.org/spreadsheetml/2006/main" count="321" uniqueCount="80">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</sst>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" fontId="0" fillId="0" borderId="0" xfId="0" applyNumberFormat="1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437708.6833061708</v>
      </c>
    </row>
    <row r="3" spans="1:2" ht="15.75" customHeight="1" x14ac:dyDescent="0.15">
      <c r="A3" s="5" t="s">
        <v>8</v>
      </c>
      <c r="B3" s="24">
        <v>99886.465547648215</v>
      </c>
    </row>
    <row r="4" spans="1:2" ht="15.75" customHeight="1" x14ac:dyDescent="0.15">
      <c r="A4" s="5" t="s">
        <v>9</v>
      </c>
      <c r="B4" s="25">
        <v>117445.15506965166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0.31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101816.573</v>
      </c>
    </row>
    <row r="3" spans="1:2" ht="15.75" customHeight="1" x14ac:dyDescent="0.15">
      <c r="A3" s="4">
        <v>2018</v>
      </c>
      <c r="B3" s="17">
        <v>103746.745</v>
      </c>
    </row>
    <row r="4" spans="1:2" ht="15.75" customHeight="1" x14ac:dyDescent="0.15">
      <c r="A4" s="4">
        <v>2019</v>
      </c>
      <c r="B4" s="17">
        <v>106159.46</v>
      </c>
    </row>
    <row r="5" spans="1:2" ht="15.75" customHeight="1" x14ac:dyDescent="0.15">
      <c r="A5" s="4">
        <v>2020</v>
      </c>
      <c r="B5" s="17">
        <v>108089.632</v>
      </c>
    </row>
    <row r="6" spans="1:2" ht="15.75" customHeight="1" x14ac:dyDescent="0.15">
      <c r="A6" s="4">
        <v>2021</v>
      </c>
      <c r="B6" s="17">
        <v>110019.804</v>
      </c>
    </row>
    <row r="7" spans="1:2" ht="15.75" customHeight="1" x14ac:dyDescent="0.15">
      <c r="A7" s="4">
        <v>2022</v>
      </c>
      <c r="B7" s="17">
        <v>112432.519</v>
      </c>
    </row>
    <row r="8" spans="1:2" ht="15.75" customHeight="1" x14ac:dyDescent="0.15">
      <c r="A8" s="4">
        <v>2023</v>
      </c>
      <c r="B8" s="17">
        <v>114845.234</v>
      </c>
    </row>
    <row r="9" spans="1:2" ht="15.75" customHeight="1" x14ac:dyDescent="0.15">
      <c r="A9" s="4">
        <v>2024</v>
      </c>
      <c r="B9" s="17">
        <v>116775.406</v>
      </c>
    </row>
    <row r="10" spans="1:2" ht="15.75" customHeight="1" x14ac:dyDescent="0.15">
      <c r="A10" s="4">
        <v>2025</v>
      </c>
      <c r="B10" s="17">
        <v>119670.664</v>
      </c>
    </row>
    <row r="11" spans="1:2" ht="15.75" customHeight="1" x14ac:dyDescent="0.15">
      <c r="A11" s="4">
        <v>2026</v>
      </c>
      <c r="B11" s="17">
        <v>122083.379</v>
      </c>
    </row>
    <row r="12" spans="1:2" ht="15.75" customHeight="1" x14ac:dyDescent="0.15">
      <c r="A12" s="4">
        <v>2027</v>
      </c>
      <c r="B12" s="17">
        <v>124496.094</v>
      </c>
    </row>
    <row r="13" spans="1:2" ht="15.75" customHeight="1" x14ac:dyDescent="0.15">
      <c r="A13" s="4">
        <v>2028</v>
      </c>
      <c r="B13" s="17">
        <v>126908.80899999999</v>
      </c>
    </row>
    <row r="14" spans="1:2" ht="15.75" customHeight="1" x14ac:dyDescent="0.15">
      <c r="A14" s="4">
        <v>2029</v>
      </c>
      <c r="B14" s="17">
        <v>129804.067</v>
      </c>
    </row>
    <row r="15" spans="1:2" ht="15.75" customHeight="1" x14ac:dyDescent="0.15">
      <c r="A15" s="4">
        <v>2030</v>
      </c>
      <c r="B15" s="17">
        <v>132216.78200000001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0.89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0.75600000000000001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0.26900000000000002</v>
      </c>
      <c r="E6" s="5"/>
      <c r="F6" s="5"/>
      <c r="G6" s="5"/>
    </row>
    <row r="7" spans="1:7" ht="15.75" customHeight="1" x14ac:dyDescent="0.15">
      <c r="A7" s="5" t="s">
        <v>79</v>
      </c>
      <c r="B7" s="38">
        <v>0</v>
      </c>
      <c r="C7" s="37">
        <v>0.95</v>
      </c>
      <c r="D7" s="38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0.31</v>
      </c>
      <c r="E3" s="4">
        <f>demographics!$B$6</f>
        <v>0.31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0.31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0.31</v>
      </c>
      <c r="D3" s="15">
        <f>demographics!$B$5 * 'Interventions target population'!$G$4</f>
        <v>0.31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24</v>
      </c>
      <c r="B2" s="29">
        <v>52</v>
      </c>
      <c r="C2" s="29">
        <v>88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11" sqref="E11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58.366297201303155</v>
      </c>
      <c r="D2" s="36">
        <f t="shared" ref="D2:G2" si="0">(1-_xlfn.NORM.DIST(_xlfn.NORM.INV(SUM(D4:D5)/100, 0, 1) + 1, 0, 1, TRUE)) * 100</f>
        <v>58.366297201303155</v>
      </c>
      <c r="E2" s="36">
        <f t="shared" si="0"/>
        <v>48.951532505282124</v>
      </c>
      <c r="F2" s="36">
        <f t="shared" si="0"/>
        <v>29.438293646584857</v>
      </c>
      <c r="G2" s="36">
        <f t="shared" si="0"/>
        <v>28.378975157472663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30.34416791497592</v>
      </c>
      <c r="D3" s="36">
        <f t="shared" ref="D3:G3" si="1" xml:space="preserve"> _xlfn.NORM.DIST(_xlfn.NORM.INV(SUM(D4:D5)/100,0,1)+1, 0, 1, TRUE)*100 - _xlfn.SUM(D4:D5)</f>
        <v>30.34416791497592</v>
      </c>
      <c r="E3" s="36">
        <f t="shared" si="1"/>
        <v>34.538583773787643</v>
      </c>
      <c r="F3" s="36">
        <f t="shared" si="1"/>
        <v>38.263450539461658</v>
      </c>
      <c r="G3" s="36">
        <f t="shared" si="1"/>
        <v>38.202303912294774</v>
      </c>
    </row>
    <row r="4" spans="1:7" ht="15.75" customHeight="1" x14ac:dyDescent="0.15">
      <c r="B4" s="5" t="s">
        <v>32</v>
      </c>
      <c r="C4" s="31">
        <v>8.0656032597893077</v>
      </c>
      <c r="D4" s="31">
        <v>8.0656032597893077</v>
      </c>
      <c r="E4" s="31">
        <v>12.479969191015702</v>
      </c>
      <c r="F4" s="31">
        <v>22.976888292585969</v>
      </c>
      <c r="G4" s="31">
        <v>24.006242297753928</v>
      </c>
    </row>
    <row r="5" spans="1:7" ht="15.75" customHeight="1" x14ac:dyDescent="0.15">
      <c r="B5" s="5" t="s">
        <v>33</v>
      </c>
      <c r="C5" s="31">
        <v>3.2239316239316236</v>
      </c>
      <c r="D5" s="31">
        <v>3.2239316239316236</v>
      </c>
      <c r="E5" s="31">
        <v>4.0299145299145298</v>
      </c>
      <c r="F5" s="31">
        <v>9.321367521367522</v>
      </c>
      <c r="G5" s="31">
        <v>9.4124786324786331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f>74.0666666666667-0.044</f>
        <v>74.022666666666709</v>
      </c>
      <c r="D10" s="31">
        <v>45.297777777777789</v>
      </c>
      <c r="E10" s="31">
        <v>1.3333333333333335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25.976470588235294</v>
      </c>
      <c r="D11" s="31">
        <v>53.87294117647059</v>
      </c>
      <c r="E11" s="31">
        <v>9.1764705882352953</v>
      </c>
      <c r="F11" s="31">
        <v>0.28235294117647058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1">
        <v>0.79289026275115582</v>
      </c>
      <c r="E12" s="31">
        <v>86.175888717156099</v>
      </c>
      <c r="F12" s="31">
        <v>66.416692426584234</v>
      </c>
      <c r="G12" s="7">
        <v>0</v>
      </c>
    </row>
    <row r="13" spans="1:7" ht="15.75" customHeight="1" x14ac:dyDescent="0.15">
      <c r="B13" s="5" t="s">
        <v>48</v>
      </c>
      <c r="C13" s="34">
        <f>100-C12-C11-C10</f>
        <v>8.6274509800432497E-4</v>
      </c>
      <c r="D13" s="31">
        <f>100-D10-D11-D12</f>
        <v>3.6390783000465277E-2</v>
      </c>
      <c r="E13" s="31">
        <f>100-E12-E11-E10</f>
        <v>3.3143073612752727</v>
      </c>
      <c r="F13" s="31">
        <f>100-F12-F11-F10</f>
        <v>33.300954632239296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1.5618604651162792E-2</v>
      </c>
      <c r="B2" s="30">
        <v>8.1573255813953499E-2</v>
      </c>
      <c r="C2" s="30">
        <v>0.13538953488372094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2.4723508474576272</v>
      </c>
      <c r="C2" s="35">
        <v>2.4723508474576272</v>
      </c>
      <c r="D2" s="35">
        <v>8.3828966101694924</v>
      </c>
      <c r="E2" s="35">
        <v>8.0738872881355945</v>
      </c>
      <c r="F2" s="35">
        <v>2.8200381355932205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2017-11-09T00:34:56Z</dcterms:modified>
</cp:coreProperties>
</file>