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6080" yWindow="460" windowWidth="19520" windowHeight="154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
N?A from data; calculated from DHS wealth quintiles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<sst xmlns="http://schemas.openxmlformats.org/spreadsheetml/2006/main" count="321" uniqueCount="80">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</sst>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114744.07585648738</v>
      </c>
    </row>
    <row r="3" spans="1:2" ht="15.75" customHeight="1" x14ac:dyDescent="0.15">
      <c r="A3" s="5" t="s">
        <v>8</v>
      </c>
      <c r="B3" s="24">
        <v>21960.626638696664</v>
      </c>
    </row>
    <row r="4" spans="1:2" ht="15.75" customHeight="1" x14ac:dyDescent="0.15">
      <c r="A4" s="5" t="s">
        <v>9</v>
      </c>
      <c r="B4" s="25">
        <v>25821.007749825007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1E-3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22384.99</v>
      </c>
    </row>
    <row r="3" spans="1:2" ht="15.75" customHeight="1" x14ac:dyDescent="0.15">
      <c r="A3" s="4">
        <v>2018</v>
      </c>
      <c r="B3" s="17">
        <v>22809.350000000002</v>
      </c>
    </row>
    <row r="4" spans="1:2" ht="15.75" customHeight="1" x14ac:dyDescent="0.15">
      <c r="A4" s="4">
        <v>2019</v>
      </c>
      <c r="B4" s="17">
        <v>23339.8</v>
      </c>
    </row>
    <row r="5" spans="1:2" ht="15.75" customHeight="1" x14ac:dyDescent="0.15">
      <c r="A5" s="4">
        <v>2020</v>
      </c>
      <c r="B5" s="17">
        <v>23764.16</v>
      </c>
    </row>
    <row r="6" spans="1:2" ht="15.75" customHeight="1" x14ac:dyDescent="0.15">
      <c r="A6" s="4">
        <v>2021</v>
      </c>
      <c r="B6" s="17">
        <v>24188.52</v>
      </c>
    </row>
    <row r="7" spans="1:2" ht="15.75" customHeight="1" x14ac:dyDescent="0.15">
      <c r="A7" s="4">
        <v>2022</v>
      </c>
      <c r="B7" s="17">
        <v>24718.97</v>
      </c>
    </row>
    <row r="8" spans="1:2" ht="15.75" customHeight="1" x14ac:dyDescent="0.15">
      <c r="A8" s="4">
        <v>2023</v>
      </c>
      <c r="B8" s="17">
        <v>25249.420000000002</v>
      </c>
    </row>
    <row r="9" spans="1:2" ht="15.75" customHeight="1" x14ac:dyDescent="0.15">
      <c r="A9" s="4">
        <v>2024</v>
      </c>
      <c r="B9" s="17">
        <v>25673.780000000002</v>
      </c>
    </row>
    <row r="10" spans="1:2" ht="15.75" customHeight="1" x14ac:dyDescent="0.15">
      <c r="A10" s="4">
        <v>2025</v>
      </c>
      <c r="B10" s="17">
        <v>26310.32</v>
      </c>
    </row>
    <row r="11" spans="1:2" ht="15.75" customHeight="1" x14ac:dyDescent="0.15">
      <c r="A11" s="4">
        <v>2026</v>
      </c>
      <c r="B11" s="17">
        <v>26840.77</v>
      </c>
    </row>
    <row r="12" spans="1:2" ht="15.75" customHeight="1" x14ac:dyDescent="0.15">
      <c r="A12" s="4">
        <v>2027</v>
      </c>
      <c r="B12" s="17">
        <v>27371.22</v>
      </c>
    </row>
    <row r="13" spans="1:2" ht="15.75" customHeight="1" x14ac:dyDescent="0.15">
      <c r="A13" s="4">
        <v>2028</v>
      </c>
      <c r="B13" s="17">
        <v>27901.670000000002</v>
      </c>
    </row>
    <row r="14" spans="1:2" ht="15.75" customHeight="1" x14ac:dyDescent="0.15">
      <c r="A14" s="4">
        <v>2029</v>
      </c>
      <c r="B14" s="17">
        <v>28538.210000000003</v>
      </c>
    </row>
    <row r="15" spans="1:2" ht="15.75" customHeight="1" x14ac:dyDescent="0.15">
      <c r="A15" s="4">
        <v>2030</v>
      </c>
      <c r="B15" s="17">
        <v>29068.66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0.78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0.72399999999999998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0.35199999999999998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9" sqref="A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1E-3</v>
      </c>
      <c r="E3" s="4">
        <f>demographics!$B$6</f>
        <v>1E-3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1E-3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1E-3</v>
      </c>
      <c r="D3" s="15">
        <f>demographics!$B$5 * 'Interventions target population'!$G$4</f>
        <v>1E-3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33</v>
      </c>
      <c r="B2" s="29">
        <v>50</v>
      </c>
      <c r="C2" s="29">
        <v>57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69.975146570647027</v>
      </c>
      <c r="D2" s="35">
        <f t="shared" ref="D2:G2" si="0">(1-_xlfn.NORM.DIST(_xlfn.NORM.INV(SUM(D4:D5)/100, 0, 1) + 1, 0, 1, TRUE)) * 100</f>
        <v>69.975146570647027</v>
      </c>
      <c r="E2" s="35">
        <f t="shared" si="0"/>
        <v>62.580056658615035</v>
      </c>
      <c r="F2" s="35">
        <f t="shared" si="0"/>
        <v>46.249553935085885</v>
      </c>
      <c r="G2" s="35">
        <f t="shared" si="0"/>
        <v>45.310671653201773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23.645492964236691</v>
      </c>
      <c r="D3" s="35">
        <f t="shared" ref="D3:G3" si="1" xml:space="preserve"> _xlfn.NORM.DIST(_xlfn.NORM.INV(SUM(D4:D5)/100,0,1)+1, 0, 1, TRUE)*100 - _xlfn.SUM(D4:D5)</f>
        <v>23.645492964236691</v>
      </c>
      <c r="E3" s="35">
        <f t="shared" si="1"/>
        <v>28.090728225105899</v>
      </c>
      <c r="F3" s="35">
        <f t="shared" si="1"/>
        <v>35.499719320728062</v>
      </c>
      <c r="G3" s="35">
        <f t="shared" si="1"/>
        <v>35.805462067728456</v>
      </c>
    </row>
    <row r="4" spans="1:7" ht="15.75" customHeight="1" x14ac:dyDescent="0.15">
      <c r="B4" s="5" t="s">
        <v>32</v>
      </c>
      <c r="C4" s="31">
        <v>4.0203861061419222</v>
      </c>
      <c r="D4" s="31">
        <v>4.0203861061419222</v>
      </c>
      <c r="E4" s="31">
        <v>6.3804971675611224</v>
      </c>
      <c r="F4" s="31">
        <v>11.430213923673229</v>
      </c>
      <c r="G4" s="31">
        <v>11.996686791890284</v>
      </c>
    </row>
    <row r="5" spans="1:7" ht="15.75" customHeight="1" x14ac:dyDescent="0.15">
      <c r="B5" s="5" t="s">
        <v>33</v>
      </c>
      <c r="C5" s="31">
        <v>2.3589743589743586</v>
      </c>
      <c r="D5" s="31">
        <v>2.3589743589743586</v>
      </c>
      <c r="E5" s="31">
        <v>2.9487179487179485</v>
      </c>
      <c r="F5" s="31">
        <v>6.8205128205128212</v>
      </c>
      <c r="G5" s="31">
        <v>6.8871794871794858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29.098039215686271</v>
      </c>
      <c r="D10" s="31">
        <v>17.652810457516342</v>
      </c>
      <c r="E10" s="31">
        <v>0.51960784313725483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18.580392156862747</v>
      </c>
      <c r="D11" s="31">
        <v>38.534117647058821</v>
      </c>
      <c r="E11" s="31">
        <v>6.5637254901960791</v>
      </c>
      <c r="F11" s="31">
        <v>0.20196078431372555</v>
      </c>
      <c r="G11" s="7">
        <v>0</v>
      </c>
    </row>
    <row r="12" spans="1:7" ht="15.75" customHeight="1" x14ac:dyDescent="0.15">
      <c r="B12" s="5" t="s">
        <v>47</v>
      </c>
      <c r="C12" s="31">
        <v>6.3289026275115914</v>
      </c>
      <c r="D12" s="31">
        <v>30.553323029366304</v>
      </c>
      <c r="E12" s="31">
        <v>92.920834621329192</v>
      </c>
      <c r="F12" s="31">
        <v>78.674806800618242</v>
      </c>
      <c r="G12" s="7">
        <v>0</v>
      </c>
    </row>
    <row r="13" spans="1:7" ht="15.75" customHeight="1" x14ac:dyDescent="0.15">
      <c r="B13" s="5" t="s">
        <v>48</v>
      </c>
      <c r="C13" s="31">
        <v>45.992665999939391</v>
      </c>
      <c r="D13" s="31">
        <f>100-D10-D11-D12</f>
        <v>13.259748866058537</v>
      </c>
      <c r="E13" s="31">
        <f>100-E12-E11-E10</f>
        <v>-4.1679546625257302E-3</v>
      </c>
      <c r="F13" s="31">
        <f>100-F12-F11-F10</f>
        <v>21.123232415068031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8.8255813953488377E-3</v>
      </c>
      <c r="B2" s="30">
        <v>4.6094476744186055E-2</v>
      </c>
      <c r="C2" s="30">
        <v>7.6504360465116286E-2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1.4106050847457625</v>
      </c>
      <c r="C2" s="34">
        <v>1.4106050847457625</v>
      </c>
      <c r="D2" s="34">
        <v>4.7828796610169491</v>
      </c>
      <c r="E2" s="34">
        <v>4.6065737288135589</v>
      </c>
      <c r="F2" s="34">
        <v>1.6089788135593222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2017-11-09T00:35:29Z</dcterms:modified>
</cp:coreProperties>
</file>