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080" yWindow="460" windowWidth="17520" windowHeight="1426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<sst xmlns="http://schemas.openxmlformats.org/spreadsheetml/2006/main" count="321" uniqueCount="80">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</sst>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429109.55847545649</v>
      </c>
    </row>
    <row r="3" spans="1:2" ht="15.75" customHeight="1" x14ac:dyDescent="0.15">
      <c r="A3" s="5" t="s">
        <v>8</v>
      </c>
      <c r="B3" s="24">
        <v>81729.661105790598</v>
      </c>
    </row>
    <row r="4" spans="1:2" ht="15.75" customHeight="1" x14ac:dyDescent="0.15">
      <c r="A4" s="5" t="s">
        <v>9</v>
      </c>
      <c r="B4" s="25">
        <v>96096.630006202613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0.16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6" sqref="D3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83308.919000000009</v>
      </c>
    </row>
    <row r="3" spans="1:2" ht="15.75" customHeight="1" x14ac:dyDescent="0.15">
      <c r="A3" s="4">
        <v>2018</v>
      </c>
      <c r="B3" s="17">
        <v>84888.235000000001</v>
      </c>
    </row>
    <row r="4" spans="1:2" ht="15.75" customHeight="1" x14ac:dyDescent="0.15">
      <c r="A4" s="4">
        <v>2019</v>
      </c>
      <c r="B4" s="17">
        <v>86862.38</v>
      </c>
    </row>
    <row r="5" spans="1:2" ht="15.75" customHeight="1" x14ac:dyDescent="0.15">
      <c r="A5" s="4">
        <v>2020</v>
      </c>
      <c r="B5" s="17">
        <v>88441.695999999996</v>
      </c>
    </row>
    <row r="6" spans="1:2" ht="15.75" customHeight="1" x14ac:dyDescent="0.15">
      <c r="A6" s="4">
        <v>2021</v>
      </c>
      <c r="B6" s="17">
        <v>90021.012000000002</v>
      </c>
    </row>
    <row r="7" spans="1:2" ht="15.75" customHeight="1" x14ac:dyDescent="0.15">
      <c r="A7" s="4">
        <v>2022</v>
      </c>
      <c r="B7" s="17">
        <v>91995.157000000007</v>
      </c>
    </row>
    <row r="8" spans="1:2" ht="15.75" customHeight="1" x14ac:dyDescent="0.15">
      <c r="A8" s="4">
        <v>2023</v>
      </c>
      <c r="B8" s="17">
        <v>93969.301999999996</v>
      </c>
    </row>
    <row r="9" spans="1:2" ht="15.75" customHeight="1" x14ac:dyDescent="0.15">
      <c r="A9" s="4">
        <v>2024</v>
      </c>
      <c r="B9" s="17">
        <v>95548.618000000002</v>
      </c>
    </row>
    <row r="10" spans="1:2" ht="15.75" customHeight="1" x14ac:dyDescent="0.15">
      <c r="A10" s="4">
        <v>2025</v>
      </c>
      <c r="B10" s="17">
        <v>97917.592000000004</v>
      </c>
    </row>
    <row r="11" spans="1:2" ht="15.75" customHeight="1" x14ac:dyDescent="0.15">
      <c r="A11" s="4">
        <v>2026</v>
      </c>
      <c r="B11" s="17">
        <v>99891.737000000008</v>
      </c>
    </row>
    <row r="12" spans="1:2" ht="15.75" customHeight="1" x14ac:dyDescent="0.15">
      <c r="A12" s="4">
        <v>2027</v>
      </c>
      <c r="B12" s="17">
        <v>101865.882</v>
      </c>
    </row>
    <row r="13" spans="1:2" ht="15.75" customHeight="1" x14ac:dyDescent="0.15">
      <c r="A13" s="4">
        <v>2028</v>
      </c>
      <c r="B13" s="17">
        <v>103840.027</v>
      </c>
    </row>
    <row r="14" spans="1:2" ht="15.75" customHeight="1" x14ac:dyDescent="0.15">
      <c r="A14" s="4">
        <v>2029</v>
      </c>
      <c r="B14" s="17">
        <v>106209.001</v>
      </c>
    </row>
    <row r="15" spans="1:2" ht="15.75" customHeight="1" x14ac:dyDescent="0.15">
      <c r="A15" s="4">
        <v>2030</v>
      </c>
      <c r="B15" s="17">
        <v>108183.14600000001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0.84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0.89900000000000002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0.35099999999999998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0.16</v>
      </c>
      <c r="E3" s="4">
        <f>demographics!$B$6</f>
        <v>0.16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0.16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B19" sqref="B1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0.16</v>
      </c>
      <c r="D3" s="15">
        <f>demographics!$B$5 * 'Interventions target population'!$G$4</f>
        <v>0.16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35</v>
      </c>
      <c r="B2" s="29">
        <v>60</v>
      </c>
      <c r="C2" s="29">
        <v>85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55.191284145825811</v>
      </c>
      <c r="D2" s="35">
        <f t="shared" ref="D2:G2" si="0">(1-_xlfn.NORM.DIST(_xlfn.NORM.INV(SUM(D4:D5)/100, 0, 1) + 1, 0, 1, TRUE)) * 100</f>
        <v>55.191284145825811</v>
      </c>
      <c r="E2" s="35">
        <f t="shared" si="0"/>
        <v>45.309606637230026</v>
      </c>
      <c r="F2" s="35">
        <f t="shared" si="0"/>
        <v>25.249455784565011</v>
      </c>
      <c r="G2" s="35">
        <f t="shared" si="0"/>
        <v>24.182723666205352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31.895343761150933</v>
      </c>
      <c r="D3" s="35">
        <f t="shared" ref="D3:G3" si="1" xml:space="preserve"> _xlfn.NORM.DIST(_xlfn.NORM.INV(SUM(D4:D5)/100,0,1)+1, 0, 1, TRUE)*100 - _xlfn.SUM(D4:D5)</f>
        <v>31.895343761150933</v>
      </c>
      <c r="E3" s="35">
        <f t="shared" si="1"/>
        <v>35.805800339514157</v>
      </c>
      <c r="F3" s="35">
        <f t="shared" si="1"/>
        <v>37.806648866597769</v>
      </c>
      <c r="G3" s="35">
        <f t="shared" si="1"/>
        <v>37.591753077980698</v>
      </c>
    </row>
    <row r="4" spans="1:7" ht="15.75" customHeight="1" x14ac:dyDescent="0.15">
      <c r="B4" s="5" t="s">
        <v>32</v>
      </c>
      <c r="C4" s="32">
        <v>9.3749105545617191</v>
      </c>
      <c r="D4" s="32">
        <v>9.3749105545617191</v>
      </c>
      <c r="E4" s="32">
        <v>14.461516100178894</v>
      </c>
      <c r="F4" s="32">
        <v>26.713126118067986</v>
      </c>
      <c r="G4" s="32">
        <v>27.894754025044723</v>
      </c>
    </row>
    <row r="5" spans="1:7" ht="15.75" customHeight="1" x14ac:dyDescent="0.15">
      <c r="B5" s="5" t="s">
        <v>33</v>
      </c>
      <c r="C5" s="32">
        <v>3.5384615384615383</v>
      </c>
      <c r="D5" s="32">
        <v>3.5384615384615383</v>
      </c>
      <c r="E5" s="32">
        <v>4.4230769230769225</v>
      </c>
      <c r="F5" s="32">
        <v>10.23076923076923</v>
      </c>
      <c r="G5" s="32">
        <v>10.330769230769231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68.078431372549005</v>
      </c>
      <c r="D10" s="32">
        <v>41.300915032679747</v>
      </c>
      <c r="E10" s="32">
        <v>1.2156862745098038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7.7568627450980392</v>
      </c>
      <c r="D11" s="32">
        <v>16.087058823529411</v>
      </c>
      <c r="E11" s="32">
        <v>2.7401960784313726</v>
      </c>
      <c r="F11" s="32">
        <v>8.431372549019607E-2</v>
      </c>
      <c r="G11" s="7">
        <v>0</v>
      </c>
    </row>
    <row r="12" spans="1:7" ht="15.75" customHeight="1" x14ac:dyDescent="0.15">
      <c r="B12" s="5" t="s">
        <v>47</v>
      </c>
      <c r="C12" s="32">
        <v>5.7551777434312212</v>
      </c>
      <c r="D12" s="32">
        <v>27.783616692426587</v>
      </c>
      <c r="E12" s="32">
        <v>92.827047913446677</v>
      </c>
      <c r="F12" s="32">
        <v>71.542812982998456</v>
      </c>
      <c r="G12" s="7">
        <v>0</v>
      </c>
    </row>
    <row r="13" spans="1:7" ht="15.75" customHeight="1" x14ac:dyDescent="0.15">
      <c r="B13" s="5" t="s">
        <v>48</v>
      </c>
      <c r="C13" s="32">
        <v>18.409528138921736</v>
      </c>
      <c r="D13" s="32">
        <f>100-D10-D11-D12</f>
        <v>14.828409451364255</v>
      </c>
      <c r="E13" s="32">
        <f>100-E12-E11-E10</f>
        <v>3.2170697336121465</v>
      </c>
      <c r="F13" s="32">
        <f>100-F12-F11-F10</f>
        <v>28.372873291511347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1.7865116279069771E-2</v>
      </c>
      <c r="B2" s="30">
        <v>9.3306395348837237E-2</v>
      </c>
      <c r="C2" s="30">
        <v>0.15486337209302328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1.2892627118644069</v>
      </c>
      <c r="C2" s="34">
        <v>1.2892627118644069</v>
      </c>
      <c r="D2" s="34">
        <v>4.3714491525423735</v>
      </c>
      <c r="E2" s="34">
        <v>4.2103093220338987</v>
      </c>
      <c r="F2" s="34">
        <v>1.4705720338983053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2017-11-09T00:35:44Z</dcterms:modified>
</cp:coreProperties>
</file>