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7720" yWindow="520" windowWidth="1788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<sst xmlns="http://schemas.openxmlformats.org/spreadsheetml/2006/main" count="321" uniqueCount="80">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</sst>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262285.21381731879</v>
      </c>
    </row>
    <row r="3" spans="1:2" ht="15.75" customHeight="1" x14ac:dyDescent="0.15">
      <c r="A3" s="5" t="s">
        <v>8</v>
      </c>
      <c r="B3" s="24">
        <v>48534.489523807431</v>
      </c>
    </row>
    <row r="4" spans="1:2" ht="15.75" customHeight="1" x14ac:dyDescent="0.15">
      <c r="A4" s="5" t="s">
        <v>9</v>
      </c>
      <c r="B4" s="25">
        <v>57066.196276920477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0.56999999999999995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49472.326000000001</v>
      </c>
    </row>
    <row r="3" spans="1:2" ht="15.75" customHeight="1" x14ac:dyDescent="0.15">
      <c r="A3" s="4">
        <v>2018</v>
      </c>
      <c r="B3" s="17">
        <v>50410.19</v>
      </c>
    </row>
    <row r="4" spans="1:2" ht="15.75" customHeight="1" x14ac:dyDescent="0.15">
      <c r="A4" s="4">
        <v>2019</v>
      </c>
      <c r="B4" s="17">
        <v>51582.520000000004</v>
      </c>
    </row>
    <row r="5" spans="1:2" ht="15.75" customHeight="1" x14ac:dyDescent="0.15">
      <c r="A5" s="4">
        <v>2020</v>
      </c>
      <c r="B5" s="17">
        <v>52520.384000000005</v>
      </c>
    </row>
    <row r="6" spans="1:2" ht="15.75" customHeight="1" x14ac:dyDescent="0.15">
      <c r="A6" s="4">
        <v>2021</v>
      </c>
      <c r="B6" s="17">
        <v>53458.248000000007</v>
      </c>
    </row>
    <row r="7" spans="1:2" ht="15.75" customHeight="1" x14ac:dyDescent="0.15">
      <c r="A7" s="4">
        <v>2022</v>
      </c>
      <c r="B7" s="17">
        <v>54630.578000000001</v>
      </c>
    </row>
    <row r="8" spans="1:2" ht="15.75" customHeight="1" x14ac:dyDescent="0.15">
      <c r="A8" s="4">
        <v>2023</v>
      </c>
      <c r="B8" s="17">
        <v>55802.908000000003</v>
      </c>
    </row>
    <row r="9" spans="1:2" ht="15.75" customHeight="1" x14ac:dyDescent="0.15">
      <c r="A9" s="4">
        <v>2024</v>
      </c>
      <c r="B9" s="17">
        <v>56740.772000000004</v>
      </c>
    </row>
    <row r="10" spans="1:2" ht="15.75" customHeight="1" x14ac:dyDescent="0.15">
      <c r="A10" s="4">
        <v>2025</v>
      </c>
      <c r="B10" s="17">
        <v>58147.568000000007</v>
      </c>
    </row>
    <row r="11" spans="1:2" ht="15.75" customHeight="1" x14ac:dyDescent="0.15">
      <c r="A11" s="4">
        <v>2026</v>
      </c>
      <c r="B11" s="17">
        <v>59319.898000000001</v>
      </c>
    </row>
    <row r="12" spans="1:2" ht="15.75" customHeight="1" x14ac:dyDescent="0.15">
      <c r="A12" s="4">
        <v>2027</v>
      </c>
      <c r="B12" s="17">
        <v>60492.228000000003</v>
      </c>
    </row>
    <row r="13" spans="1:2" ht="15.75" customHeight="1" x14ac:dyDescent="0.15">
      <c r="A13" s="4">
        <v>2028</v>
      </c>
      <c r="B13" s="17">
        <v>61664.558000000005</v>
      </c>
    </row>
    <row r="14" spans="1:2" ht="15.75" customHeight="1" x14ac:dyDescent="0.15">
      <c r="A14" s="4">
        <v>2029</v>
      </c>
      <c r="B14" s="17">
        <v>63071.354000000007</v>
      </c>
    </row>
    <row r="15" spans="1:2" ht="15.75" customHeight="1" x14ac:dyDescent="0.15">
      <c r="A15" s="4">
        <v>2030</v>
      </c>
      <c r="B15" s="17">
        <v>64243.684000000001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0.67100000000000004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0.25900000000000001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0.56999999999999995</v>
      </c>
      <c r="E3" s="4">
        <f>demographics!$B$6</f>
        <v>0.56999999999999995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0.56999999999999995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0.56999999999999995</v>
      </c>
      <c r="D3" s="15">
        <f>demographics!$B$5 * 'Interventions target population'!$G$4</f>
        <v>0.56999999999999995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41.296723578674296</v>
      </c>
      <c r="D2" s="36">
        <f t="shared" ref="D2:G2" si="0">(1-_xlfn.NORM.DIST(_xlfn.NORM.INV(SUM(D4:D5)/100, 0, 1) + 1, 0, 1, TRUE)) * 100</f>
        <v>41.296723578674296</v>
      </c>
      <c r="E2" s="36">
        <f t="shared" si="0"/>
        <v>29.888511541518483</v>
      </c>
      <c r="F2" s="36">
        <f t="shared" si="0"/>
        <v>9.4645925779808788</v>
      </c>
      <c r="G2" s="36">
        <f t="shared" si="0"/>
        <v>8.5330190657026073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36.936125258535007</v>
      </c>
      <c r="D3" s="36">
        <f t="shared" ref="D3:G3" si="1" xml:space="preserve"> _xlfn.NORM.DIST(_xlfn.NORM.INV(SUM(D4:D5)/100,0,1)+1, 0, 1, TRUE)*100 - _xlfn.SUM(D4:D5)</f>
        <v>36.936125258535007</v>
      </c>
      <c r="E3" s="36">
        <f t="shared" si="1"/>
        <v>38.279075667783843</v>
      </c>
      <c r="F3" s="36">
        <f t="shared" si="1"/>
        <v>28.261715561553999</v>
      </c>
      <c r="G3" s="36">
        <f t="shared" si="1"/>
        <v>27.032940236622977</v>
      </c>
    </row>
    <row r="4" spans="1:7" ht="15.75" customHeight="1" x14ac:dyDescent="0.15">
      <c r="B4" s="5" t="s">
        <v>32</v>
      </c>
      <c r="C4" s="31">
        <v>12.488518684158221</v>
      </c>
      <c r="D4" s="31">
        <v>12.488518684158221</v>
      </c>
      <c r="E4" s="31">
        <v>20.234122192407074</v>
      </c>
      <c r="F4" s="31">
        <v>35.446341433114689</v>
      </c>
      <c r="G4" s="31">
        <v>37.34446804810176</v>
      </c>
    </row>
    <row r="5" spans="1:7" ht="15.75" customHeight="1" x14ac:dyDescent="0.15">
      <c r="B5" s="5" t="s">
        <v>33</v>
      </c>
      <c r="C5" s="31">
        <v>9.2786324786324776</v>
      </c>
      <c r="D5" s="31">
        <v>9.2786324786324776</v>
      </c>
      <c r="E5" s="31">
        <v>11.598290598290598</v>
      </c>
      <c r="F5" s="31">
        <v>26.827350427350428</v>
      </c>
      <c r="G5" s="31">
        <v>27.089572649572652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92.784313725490193</v>
      </c>
      <c r="D10" s="31">
        <v>56.289150326797397</v>
      </c>
      <c r="E10" s="31">
        <v>1.6568627450980391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1">
        <v>3.4274509803921571</v>
      </c>
      <c r="D11" s="31">
        <v>7.1082352941176472</v>
      </c>
      <c r="E11" s="31">
        <v>1.2107843137254901</v>
      </c>
      <c r="F11" s="31">
        <v>3.725490196078432E-2</v>
      </c>
      <c r="G11" s="7">
        <v>0</v>
      </c>
    </row>
    <row r="12" spans="1:7" ht="15.75" customHeight="1" x14ac:dyDescent="0.15">
      <c r="B12" s="5" t="s">
        <v>47</v>
      </c>
      <c r="C12" s="31">
        <v>3.7613601236476049</v>
      </c>
      <c r="D12" s="31">
        <v>28.778979907264301</v>
      </c>
      <c r="E12" s="31">
        <v>96.152627511591973</v>
      </c>
      <c r="F12" s="31">
        <v>74.105873261205573</v>
      </c>
      <c r="G12" s="7">
        <v>0</v>
      </c>
    </row>
    <row r="13" spans="1:7" ht="15.75" customHeight="1" x14ac:dyDescent="0.15">
      <c r="B13" s="5" t="s">
        <v>48</v>
      </c>
      <c r="C13" s="33">
        <v>2.6875170470042065E-2</v>
      </c>
      <c r="D13" s="31">
        <f>100-D10-D11-D12</f>
        <v>7.8236344718206539</v>
      </c>
      <c r="E13" s="31">
        <f>100-E12-E11-E10</f>
        <v>0.97972542958449749</v>
      </c>
      <c r="F13" s="31">
        <f>100-F12-F11-F10</f>
        <v>25.856871836833641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3.0113953488372092E-2</v>
      </c>
      <c r="B2" s="30">
        <v>0.15727994186046512</v>
      </c>
      <c r="C2" s="30">
        <v>0.26104215116279073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2.9577203389830506</v>
      </c>
      <c r="C2" s="35">
        <v>2.9577203389830506</v>
      </c>
      <c r="D2" s="35">
        <v>10.028618644067796</v>
      </c>
      <c r="E2" s="35">
        <v>9.6589449152542368</v>
      </c>
      <c r="F2" s="35">
        <v>3.373665254237288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2017-11-09T00:36:46Z</dcterms:modified>
</cp:coreProperties>
</file>