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8080" yWindow="1660" windowWidth="17520" windowHeight="14260" tabRatio="500" firstSheet="17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<sst xmlns="http://schemas.openxmlformats.org/spreadsheetml/2006/main" count="321" uniqueCount="80">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</sst>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15" fillId="0" borderId="0" xfId="0" applyNumberFormat="1" applyFont="1" applyFill="1"/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1" sqref="B31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372869.95914030378</v>
      </c>
    </row>
    <row r="3" spans="1:2" ht="15.75" customHeight="1" x14ac:dyDescent="0.15">
      <c r="A3" s="5" t="s">
        <v>8</v>
      </c>
      <c r="B3" s="24">
        <v>81189.974130296381</v>
      </c>
    </row>
    <row r="4" spans="1:2" ht="15.75" customHeight="1" x14ac:dyDescent="0.15">
      <c r="A4" s="5" t="s">
        <v>9</v>
      </c>
      <c r="B4" s="25">
        <v>95462.073360530194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0.16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9" sqref="E3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82758.842000000004</v>
      </c>
    </row>
    <row r="3" spans="1:2" ht="15.75" customHeight="1" x14ac:dyDescent="0.15">
      <c r="A3" s="4">
        <v>2018</v>
      </c>
      <c r="B3" s="17">
        <v>84327.73</v>
      </c>
    </row>
    <row r="4" spans="1:2" ht="15.75" customHeight="1" x14ac:dyDescent="0.15">
      <c r="A4" s="4">
        <v>2019</v>
      </c>
      <c r="B4" s="17">
        <v>86288.84</v>
      </c>
    </row>
    <row r="5" spans="1:2" ht="15.75" customHeight="1" x14ac:dyDescent="0.15">
      <c r="A5" s="4">
        <v>2020</v>
      </c>
      <c r="B5" s="17">
        <v>87857.728000000003</v>
      </c>
    </row>
    <row r="6" spans="1:2" ht="15.75" customHeight="1" x14ac:dyDescent="0.15">
      <c r="A6" s="4">
        <v>2021</v>
      </c>
      <c r="B6" s="17">
        <v>89426.615999999995</v>
      </c>
    </row>
    <row r="7" spans="1:2" ht="15.75" customHeight="1" x14ac:dyDescent="0.15">
      <c r="A7" s="4">
        <v>2022</v>
      </c>
      <c r="B7" s="17">
        <v>91387.725999999995</v>
      </c>
    </row>
    <row r="8" spans="1:2" ht="15.75" customHeight="1" x14ac:dyDescent="0.15">
      <c r="A8" s="4">
        <v>2023</v>
      </c>
      <c r="B8" s="17">
        <v>93348.835999999996</v>
      </c>
    </row>
    <row r="9" spans="1:2" ht="15.75" customHeight="1" x14ac:dyDescent="0.15">
      <c r="A9" s="4">
        <v>2024</v>
      </c>
      <c r="B9" s="17">
        <v>94917.724000000002</v>
      </c>
    </row>
    <row r="10" spans="1:2" ht="15.75" customHeight="1" x14ac:dyDescent="0.15">
      <c r="A10" s="4">
        <v>2025</v>
      </c>
      <c r="B10" s="17">
        <v>97271.055999999997</v>
      </c>
    </row>
    <row r="11" spans="1:2" ht="15.75" customHeight="1" x14ac:dyDescent="0.15">
      <c r="A11" s="4">
        <v>2026</v>
      </c>
      <c r="B11" s="17">
        <v>99232.165999999997</v>
      </c>
    </row>
    <row r="12" spans="1:2" ht="15.75" customHeight="1" x14ac:dyDescent="0.15">
      <c r="A12" s="4">
        <v>2027</v>
      </c>
      <c r="B12" s="17">
        <v>101193.276</v>
      </c>
    </row>
    <row r="13" spans="1:2" ht="15.75" customHeight="1" x14ac:dyDescent="0.15">
      <c r="A13" s="4">
        <v>2028</v>
      </c>
      <c r="B13" s="17">
        <v>103154.386</v>
      </c>
    </row>
    <row r="14" spans="1:2" ht="15.75" customHeight="1" x14ac:dyDescent="0.15">
      <c r="A14" s="4">
        <v>2029</v>
      </c>
      <c r="B14" s="17">
        <v>105507.71799999999</v>
      </c>
    </row>
    <row r="15" spans="1:2" ht="15.75" customHeight="1" x14ac:dyDescent="0.15">
      <c r="A15" s="4">
        <v>2030</v>
      </c>
      <c r="B15" s="17">
        <v>107468.82799999999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0.61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0.82799999999999996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0.27900000000000003</v>
      </c>
      <c r="E6" s="5"/>
      <c r="F6" s="5"/>
      <c r="G6" s="5"/>
    </row>
    <row r="7" spans="1:7" ht="15.75" customHeight="1" x14ac:dyDescent="0.15">
      <c r="A7" s="5" t="s">
        <v>79</v>
      </c>
      <c r="B7" s="37">
        <v>0</v>
      </c>
      <c r="C7" s="36">
        <v>0.95</v>
      </c>
      <c r="D7" s="37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0.16</v>
      </c>
      <c r="E3" s="4">
        <f>demographics!$B$6</f>
        <v>0.16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0.16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0.16</v>
      </c>
      <c r="D3" s="15">
        <f>demographics!$B$5 * 'Interventions target population'!$G$4</f>
        <v>0.16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59.565686083261824</v>
      </c>
      <c r="D2" s="35">
        <f t="shared" ref="D2:G2" si="0">(1-_xlfn.NORM.DIST(_xlfn.NORM.INV(SUM(D4:D5)/100, 0, 1) + 1, 0, 1, TRUE)) * 100</f>
        <v>59.565686083261824</v>
      </c>
      <c r="E2" s="35">
        <f t="shared" si="0"/>
        <v>50.337352837612869</v>
      </c>
      <c r="F2" s="35">
        <f t="shared" si="0"/>
        <v>31.069065289345165</v>
      </c>
      <c r="G2" s="35">
        <f t="shared" si="0"/>
        <v>30.015599490072177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29.72472089348236</v>
      </c>
      <c r="D3" s="35">
        <f t="shared" ref="D3:G3" si="1" xml:space="preserve"> _xlfn.NORM.DIST(_xlfn.NORM.INV(SUM(D4:D5)/100,0,1)+1, 0, 1, TRUE)*100 - _xlfn.SUM(D4:D5)</f>
        <v>29.72472089348236</v>
      </c>
      <c r="E3" s="35">
        <f t="shared" si="1"/>
        <v>34.000873906573176</v>
      </c>
      <c r="F3" s="35">
        <f t="shared" si="1"/>
        <v>38.291835873445535</v>
      </c>
      <c r="G3" s="35">
        <f t="shared" si="1"/>
        <v>38.282394695974332</v>
      </c>
    </row>
    <row r="4" spans="1:7" ht="15.75" customHeight="1" x14ac:dyDescent="0.15">
      <c r="B4" s="5" t="s">
        <v>32</v>
      </c>
      <c r="C4" s="31">
        <v>7.9967725104353029</v>
      </c>
      <c r="D4" s="31">
        <v>7.9967725104353029</v>
      </c>
      <c r="E4" s="31">
        <v>12.270747614788316</v>
      </c>
      <c r="F4" s="31">
        <v>22.795509093619557</v>
      </c>
      <c r="G4" s="31">
        <v>23.781749403697084</v>
      </c>
    </row>
    <row r="5" spans="1:7" ht="15.75" customHeight="1" x14ac:dyDescent="0.15">
      <c r="B5" s="5" t="s">
        <v>33</v>
      </c>
      <c r="C5" s="31">
        <v>2.712820512820513</v>
      </c>
      <c r="D5" s="31">
        <v>2.712820512820513</v>
      </c>
      <c r="E5" s="31">
        <v>3.3910256410256414</v>
      </c>
      <c r="F5" s="31">
        <v>7.843589743589745</v>
      </c>
      <c r="G5" s="31">
        <v>7.9202564102564113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91.521568627450975</v>
      </c>
      <c r="D10" s="31">
        <f>75.2742483660131-0.011</f>
        <v>75.263248366013102</v>
      </c>
      <c r="E10" s="31">
        <v>2.215686274509804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8.4784313725490197</v>
      </c>
      <c r="D11" s="31">
        <v>17.583529411764705</v>
      </c>
      <c r="E11" s="31">
        <v>2.9950980392156863</v>
      </c>
      <c r="F11" s="31">
        <v>9.2156862745098045E-2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1">
        <v>7.1496136012364762</v>
      </c>
      <c r="E12" s="31">
        <v>86.031298299845432</v>
      </c>
      <c r="F12" s="31">
        <v>66.305255023183918</v>
      </c>
      <c r="G12" s="7">
        <v>0</v>
      </c>
    </row>
    <row r="13" spans="1:7" ht="15.75" customHeight="1" x14ac:dyDescent="0.15">
      <c r="B13" s="5" t="s">
        <v>48</v>
      </c>
      <c r="C13" s="33">
        <v>0</v>
      </c>
      <c r="D13" s="31">
        <f>100-D10-D11-D12</f>
        <v>3.608620985717792E-3</v>
      </c>
      <c r="E13" s="31">
        <f>100-E12-E11-E10</f>
        <v>8.757917386429078</v>
      </c>
      <c r="F13" s="31">
        <f>100-F12-F11-F10</f>
        <v>33.602588114070983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1.4816279069767443E-2</v>
      </c>
      <c r="B2" s="30">
        <v>7.738284883720932E-2</v>
      </c>
      <c r="C2" s="30">
        <v>0.12843459302325583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34</v>
      </c>
      <c r="B2" s="34">
        <v>1.7442966101694917</v>
      </c>
      <c r="C2" s="34">
        <v>1.7442966101694917</v>
      </c>
      <c r="D2" s="34">
        <v>5.9143135593220348</v>
      </c>
      <c r="E2" s="34">
        <v>5.6963008474576275</v>
      </c>
      <c r="F2" s="34">
        <v>1.9895974576271189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2017-11-09T00:37:13Z</dcterms:modified>
</cp:coreProperties>
</file>