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500" yWindow="1660" windowWidth="17100" windowHeight="142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<sst xmlns="http://schemas.openxmlformats.org/spreadsheetml/2006/main" count="321" uniqueCount="80">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</sst>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21" sqref="D2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417036.38721313374</v>
      </c>
    </row>
    <row r="3" spans="1:2" ht="15.75" customHeight="1" x14ac:dyDescent="0.15">
      <c r="A3" s="5" t="s">
        <v>8</v>
      </c>
      <c r="B3" s="24">
        <v>69337.100824139532</v>
      </c>
    </row>
    <row r="4" spans="1:2" ht="15.75" customHeight="1" x14ac:dyDescent="0.15">
      <c r="A4" s="5" t="s">
        <v>9</v>
      </c>
      <c r="B4" s="25">
        <v>81525.625255872015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0.13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70676.981999999989</v>
      </c>
    </row>
    <row r="3" spans="1:2" ht="15.75" customHeight="1" x14ac:dyDescent="0.15">
      <c r="A3" s="4">
        <v>2018</v>
      </c>
      <c r="B3" s="17">
        <v>72016.829999999987</v>
      </c>
    </row>
    <row r="4" spans="1:2" ht="15.75" customHeight="1" x14ac:dyDescent="0.15">
      <c r="A4" s="4">
        <v>2019</v>
      </c>
      <c r="B4" s="17">
        <v>73691.64</v>
      </c>
    </row>
    <row r="5" spans="1:2" ht="15.75" customHeight="1" x14ac:dyDescent="0.15">
      <c r="A5" s="4">
        <v>2020</v>
      </c>
      <c r="B5" s="17">
        <v>75031.487999999998</v>
      </c>
    </row>
    <row r="6" spans="1:2" ht="15.75" customHeight="1" x14ac:dyDescent="0.15">
      <c r="A6" s="4">
        <v>2021</v>
      </c>
      <c r="B6" s="17">
        <v>76371.335999999996</v>
      </c>
    </row>
    <row r="7" spans="1:2" ht="15.75" customHeight="1" x14ac:dyDescent="0.15">
      <c r="A7" s="4">
        <v>2022</v>
      </c>
      <c r="B7" s="17">
        <v>78046.145999999993</v>
      </c>
    </row>
    <row r="8" spans="1:2" ht="15.75" customHeight="1" x14ac:dyDescent="0.15">
      <c r="A8" s="4">
        <v>2023</v>
      </c>
      <c r="B8" s="17">
        <v>79720.955999999991</v>
      </c>
    </row>
    <row r="9" spans="1:2" ht="15.75" customHeight="1" x14ac:dyDescent="0.15">
      <c r="A9" s="4">
        <v>2024</v>
      </c>
      <c r="B9" s="17">
        <v>81060.803999999989</v>
      </c>
    </row>
    <row r="10" spans="1:2" ht="15.75" customHeight="1" x14ac:dyDescent="0.15">
      <c r="A10" s="4">
        <v>2025</v>
      </c>
      <c r="B10" s="17">
        <v>83070.575999999986</v>
      </c>
    </row>
    <row r="11" spans="1:2" ht="15.75" customHeight="1" x14ac:dyDescent="0.15">
      <c r="A11" s="4">
        <v>2026</v>
      </c>
      <c r="B11" s="17">
        <v>84745.385999999999</v>
      </c>
    </row>
    <row r="12" spans="1:2" ht="15.75" customHeight="1" x14ac:dyDescent="0.15">
      <c r="A12" s="4">
        <v>2027</v>
      </c>
      <c r="B12" s="17">
        <v>86420.195999999996</v>
      </c>
    </row>
    <row r="13" spans="1:2" ht="15.75" customHeight="1" x14ac:dyDescent="0.15">
      <c r="A13" s="4">
        <v>2028</v>
      </c>
      <c r="B13" s="17">
        <v>88095.005999999994</v>
      </c>
    </row>
    <row r="14" spans="1:2" ht="15.75" customHeight="1" x14ac:dyDescent="0.15">
      <c r="A14" s="4">
        <v>2029</v>
      </c>
      <c r="B14" s="17">
        <v>90104.777999999991</v>
      </c>
    </row>
    <row r="15" spans="1:2" ht="15.75" customHeight="1" x14ac:dyDescent="0.15">
      <c r="A15" s="4">
        <v>2030</v>
      </c>
      <c r="B15" s="17">
        <v>91779.587999999989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0.93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0.64100000000000001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0.25700000000000001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0.13</v>
      </c>
      <c r="E3" s="4">
        <f>demographics!$B$6</f>
        <v>0.13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0.13</v>
      </c>
      <c r="D3" s="15">
        <f>demographics!$B$5 * 'Interventions target population'!$G$4</f>
        <v>0.13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55.263980564227552</v>
      </c>
      <c r="D2" s="35">
        <f t="shared" ref="D2:G2" si="0">(1-_xlfn.NORM.DIST(_xlfn.NORM.INV(SUM(D4:D5)/100, 0, 1) + 1, 0, 1, TRUE)) * 100</f>
        <v>55.263980564227552</v>
      </c>
      <c r="E2" s="35">
        <f t="shared" si="0"/>
        <v>45.392550523372819</v>
      </c>
      <c r="F2" s="35">
        <f t="shared" si="0"/>
        <v>25.343223507921188</v>
      </c>
      <c r="G2" s="35">
        <f t="shared" si="0"/>
        <v>24.276525258041339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31.861310133446867</v>
      </c>
      <c r="D3" s="35">
        <f t="shared" ref="D3:G3" si="1" xml:space="preserve"> _xlfn.NORM.DIST(_xlfn.NORM.INV(SUM(D4:D5)/100,0,1)+1, 0, 1, TRUE)*100 - _xlfn.SUM(D4:D5)</f>
        <v>31.861310133446867</v>
      </c>
      <c r="E3" s="35">
        <f t="shared" si="1"/>
        <v>35.779397151045785</v>
      </c>
      <c r="F3" s="35">
        <f t="shared" si="1"/>
        <v>37.823491608357884</v>
      </c>
      <c r="G3" s="35">
        <f t="shared" si="1"/>
        <v>37.612399160563314</v>
      </c>
    </row>
    <row r="4" spans="1:7" ht="15.75" customHeight="1" x14ac:dyDescent="0.15">
      <c r="B4" s="5" t="s">
        <v>32</v>
      </c>
      <c r="C4" s="32">
        <v>8.7071879348042138</v>
      </c>
      <c r="D4" s="32">
        <v>8.7071879348042138</v>
      </c>
      <c r="E4" s="32">
        <v>13.618650616179689</v>
      </c>
      <c r="F4" s="32">
        <v>24.783712234148286</v>
      </c>
      <c r="G4" s="32">
        <v>25.943725154044927</v>
      </c>
    </row>
    <row r="5" spans="1:7" ht="15.75" customHeight="1" x14ac:dyDescent="0.15">
      <c r="B5" s="5" t="s">
        <v>33</v>
      </c>
      <c r="C5" s="32">
        <v>4.1675213675213669</v>
      </c>
      <c r="D5" s="32">
        <v>4.1675213675213669</v>
      </c>
      <c r="E5" s="32">
        <v>5.2094017094017087</v>
      </c>
      <c r="F5" s="32">
        <v>12.049572649572649</v>
      </c>
      <c r="G5" s="32">
        <v>12.167350427350426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1">
        <v>71.921568627450981</v>
      </c>
      <c r="D10" s="32">
        <v>43.632418300653605</v>
      </c>
      <c r="E10" s="32">
        <v>1.2843137254901962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9.9215686274509807</v>
      </c>
      <c r="D11" s="32">
        <v>20.576470588235292</v>
      </c>
      <c r="E11" s="32">
        <v>3.5049019607843137</v>
      </c>
      <c r="F11" s="32">
        <v>0.10784313725490195</v>
      </c>
      <c r="G11" s="7">
        <v>0</v>
      </c>
    </row>
    <row r="12" spans="1:7" ht="15.75" customHeight="1" x14ac:dyDescent="0.15">
      <c r="B12" s="5" t="s">
        <v>47</v>
      </c>
      <c r="C12" s="32">
        <v>5.69242658423493</v>
      </c>
      <c r="D12" s="32">
        <v>27.480680061823804</v>
      </c>
      <c r="E12" s="32">
        <v>91.814914992272023</v>
      </c>
      <c r="F12" s="32">
        <v>70.762751159196284</v>
      </c>
      <c r="G12" s="7">
        <v>0</v>
      </c>
    </row>
    <row r="13" spans="1:7" ht="15.75" customHeight="1" x14ac:dyDescent="0.15">
      <c r="B13" s="5" t="s">
        <v>48</v>
      </c>
      <c r="C13" s="32">
        <v>12.464436160863102</v>
      </c>
      <c r="D13" s="32">
        <f>100-D10-D11-D12</f>
        <v>8.3104310492873026</v>
      </c>
      <c r="E13" s="32">
        <f>100-E12-E11-E10</f>
        <v>3.3958693214534676</v>
      </c>
      <c r="F13" s="32">
        <f>100-F12-F11-F10</f>
        <v>29.129405703548812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4" sqref="C14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1.7811627906976747E-2</v>
      </c>
      <c r="B2" s="30">
        <v>9.3027034883720952E-2</v>
      </c>
      <c r="C2" s="30">
        <v>0.15439970930232561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1.9718135593220341</v>
      </c>
      <c r="C2" s="34">
        <v>1.9718135593220341</v>
      </c>
      <c r="D2" s="34">
        <v>6.685745762711865</v>
      </c>
      <c r="E2" s="34">
        <v>6.4392966101694924</v>
      </c>
      <c r="F2" s="34">
        <v>2.2491101694915256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2017-11-09T00:37:26Z</dcterms:modified>
</cp:coreProperties>
</file>