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0" yWindow="460" windowWidth="25600" windowHeight="15460" tabRatio="500" firstSheet="15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<sst xmlns="http://schemas.openxmlformats.org/spreadsheetml/2006/main" count="321" uniqueCount="80">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</sst>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563987.49291635014</v>
      </c>
    </row>
    <row r="3" spans="1:2" ht="15.75" customHeight="1" x14ac:dyDescent="0.15">
      <c r="A3" s="5" t="s">
        <v>8</v>
      </c>
      <c r="B3" s="24">
        <v>152591.57073545744</v>
      </c>
    </row>
    <row r="4" spans="1:2" ht="15.75" customHeight="1" x14ac:dyDescent="0.15">
      <c r="A4" s="5" t="s">
        <v>9</v>
      </c>
      <c r="B4" s="25">
        <v>179415.10483018053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7">
        <v>0.25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155540.12699999998</v>
      </c>
    </row>
    <row r="3" spans="1:2" ht="15.75" customHeight="1" x14ac:dyDescent="0.15">
      <c r="A3" s="4">
        <v>2018</v>
      </c>
      <c r="B3" s="17">
        <v>158488.75499999998</v>
      </c>
    </row>
    <row r="4" spans="1:2" ht="15.75" customHeight="1" x14ac:dyDescent="0.15">
      <c r="A4" s="4">
        <v>2019</v>
      </c>
      <c r="B4" s="17">
        <v>162174.53999999998</v>
      </c>
    </row>
    <row r="5" spans="1:2" ht="15.75" customHeight="1" x14ac:dyDescent="0.15">
      <c r="A5" s="4">
        <v>2020</v>
      </c>
      <c r="B5" s="17">
        <v>165123.16799999998</v>
      </c>
    </row>
    <row r="6" spans="1:2" ht="15.75" customHeight="1" x14ac:dyDescent="0.15">
      <c r="A6" s="4">
        <v>2021</v>
      </c>
      <c r="B6" s="17">
        <v>168071.796</v>
      </c>
    </row>
    <row r="7" spans="1:2" ht="15.75" customHeight="1" x14ac:dyDescent="0.15">
      <c r="A7" s="4">
        <v>2022</v>
      </c>
      <c r="B7" s="17">
        <v>171757.58099999998</v>
      </c>
    </row>
    <row r="8" spans="1:2" ht="15.75" customHeight="1" x14ac:dyDescent="0.15">
      <c r="A8" s="4">
        <v>2023</v>
      </c>
      <c r="B8" s="17">
        <v>175443.36599999998</v>
      </c>
    </row>
    <row r="9" spans="1:2" ht="15.75" customHeight="1" x14ac:dyDescent="0.15">
      <c r="A9" s="4">
        <v>2024</v>
      </c>
      <c r="B9" s="17">
        <v>178391.99399999998</v>
      </c>
    </row>
    <row r="10" spans="1:2" ht="15.75" customHeight="1" x14ac:dyDescent="0.15">
      <c r="A10" s="4">
        <v>2025</v>
      </c>
      <c r="B10" s="17">
        <v>182814.93599999999</v>
      </c>
    </row>
    <row r="11" spans="1:2" ht="15.75" customHeight="1" x14ac:dyDescent="0.15">
      <c r="A11" s="4">
        <v>2026</v>
      </c>
      <c r="B11" s="17">
        <v>186500.72099999999</v>
      </c>
    </row>
    <row r="12" spans="1:2" ht="15.75" customHeight="1" x14ac:dyDescent="0.15">
      <c r="A12" s="4">
        <v>2027</v>
      </c>
      <c r="B12" s="17">
        <v>190186.50599999999</v>
      </c>
    </row>
    <row r="13" spans="1:2" ht="15.75" customHeight="1" x14ac:dyDescent="0.15">
      <c r="A13" s="4">
        <v>2028</v>
      </c>
      <c r="B13" s="17">
        <v>193872.291</v>
      </c>
    </row>
    <row r="14" spans="1:2" ht="15.75" customHeight="1" x14ac:dyDescent="0.15">
      <c r="A14" s="4">
        <v>2029</v>
      </c>
      <c r="B14" s="17">
        <v>198295.23299999998</v>
      </c>
    </row>
    <row r="15" spans="1:2" ht="15.75" customHeight="1" x14ac:dyDescent="0.15">
      <c r="A15" s="4">
        <v>2030</v>
      </c>
      <c r="B15" s="17">
        <v>201981.01799999998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0.72099999999999997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0.27500000000000002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0.25</v>
      </c>
      <c r="E3" s="4">
        <f>demographics!$B$6</f>
        <v>0.25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0.25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0.25</v>
      </c>
      <c r="D3" s="15">
        <f>demographics!$B$5 * 'Interventions target population'!$G$4</f>
        <v>0.25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E33" sqref="E3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25</v>
      </c>
      <c r="B2" s="29">
        <v>41</v>
      </c>
      <c r="C2" s="29">
        <v>69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59.403611882925198</v>
      </c>
      <c r="D2" s="35">
        <f t="shared" ref="D2:G2" si="0">(1-_xlfn.NORM.DIST(_xlfn.NORM.INV(SUM(D4:D5)/100, 0, 1) + 1, 0, 1, TRUE)) * 100</f>
        <v>59.403611882925198</v>
      </c>
      <c r="E2" s="35">
        <f t="shared" si="0"/>
        <v>50.149771567220355</v>
      </c>
      <c r="F2" s="35">
        <f t="shared" si="0"/>
        <v>30.847188589956609</v>
      </c>
      <c r="G2" s="35">
        <f t="shared" si="0"/>
        <v>29.792837253097471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29.809469512423629</v>
      </c>
      <c r="D3" s="35">
        <f t="shared" ref="D3:G3" si="1" xml:space="preserve"> _xlfn.NORM.DIST(_xlfn.NORM.INV(SUM(D4:D5)/100,0,1)+1, 0, 1, TRUE)*100 - _xlfn.SUM(D4:D5)</f>
        <v>29.809469512423629</v>
      </c>
      <c r="E3" s="35">
        <f t="shared" si="1"/>
        <v>34.075373781616847</v>
      </c>
      <c r="F3" s="35">
        <f t="shared" si="1"/>
        <v>38.292491642601533</v>
      </c>
      <c r="G3" s="35">
        <f t="shared" si="1"/>
        <v>38.276261584111822</v>
      </c>
    </row>
    <row r="4" spans="1:7" ht="15.75" customHeight="1" x14ac:dyDescent="0.15">
      <c r="B4" s="5" t="s">
        <v>32</v>
      </c>
      <c r="C4" s="32">
        <v>6.7373459550785162</v>
      </c>
      <c r="D4" s="32">
        <v>6.7373459550785162</v>
      </c>
      <c r="E4" s="32">
        <v>10.712888839196983</v>
      </c>
      <c r="F4" s="32">
        <v>19.151772758894861</v>
      </c>
      <c r="G4" s="32">
        <v>20.107909709799255</v>
      </c>
    </row>
    <row r="5" spans="1:7" ht="15.75" customHeight="1" x14ac:dyDescent="0.15">
      <c r="B5" s="5" t="s">
        <v>33</v>
      </c>
      <c r="C5" s="32">
        <v>4.0495726495726494</v>
      </c>
      <c r="D5" s="32">
        <v>4.0495726495726494</v>
      </c>
      <c r="E5" s="32">
        <v>5.0619658119658117</v>
      </c>
      <c r="F5" s="32">
        <v>11.708547008547008</v>
      </c>
      <c r="G5" s="32">
        <v>11.822991452991451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95.30980392156863</v>
      </c>
      <c r="D10" s="32">
        <v>63.616732026143794</v>
      </c>
      <c r="E10" s="32">
        <v>1.8725490196078431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4.6901960784313728</v>
      </c>
      <c r="D11" s="32">
        <v>9.7270588235294131</v>
      </c>
      <c r="E11" s="32">
        <v>1.6568627450980398</v>
      </c>
      <c r="F11" s="32">
        <v>5.0980392156862744E-2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26.095826893353941</v>
      </c>
      <c r="E12" s="32">
        <v>87.188021638330753</v>
      </c>
      <c r="F12" s="32">
        <v>67.196754250386391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2">
        <f>100-D10-D11-D12</f>
        <v>0.56038225697285426</v>
      </c>
      <c r="E13" s="32">
        <f>100-E12-E11-E10</f>
        <v>9.2825665969633633</v>
      </c>
      <c r="F13" s="32">
        <f>100-F12-F11-F10</f>
        <v>32.752265357456743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1.492325581395349E-2</v>
      </c>
      <c r="B2" s="30">
        <v>7.7941569767441876E-2</v>
      </c>
      <c r="C2" s="30">
        <v>0.12936191860465118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0.7887254237288136</v>
      </c>
      <c r="C2" s="34">
        <v>0.7887254237288136</v>
      </c>
      <c r="D2" s="34">
        <v>2.6742983050847458</v>
      </c>
      <c r="E2" s="34">
        <v>2.5757186440677966</v>
      </c>
      <c r="F2" s="34">
        <v>0.89964406779661021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2017-11-09T00:37:56Z</dcterms:modified>
</cp:coreProperties>
</file>