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DDF10D6E-43BE-482E-B1F6-42B20531143D}" xr6:coauthVersionLast="45" xr6:coauthVersionMax="45" xr10:uidLastSave="{00000000-0000-0000-0000-000000000000}"/>
  <bookViews>
    <workbookView xWindow="-28920" yWindow="-120" windowWidth="29040" windowHeight="15840" tabRatio="961" firstSheet="4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r:id="rId16"/>
    <sheet name="Program risk areas" sheetId="63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1" l="1"/>
  <c r="F9" i="21"/>
  <c r="G9" i="21"/>
  <c r="E10" i="21"/>
  <c r="F10" i="21"/>
  <c r="G10" i="21"/>
  <c r="D9" i="21"/>
  <c r="D10" i="21"/>
  <c r="G12" i="21" l="1"/>
  <c r="F12" i="21"/>
  <c r="E12" i="21"/>
  <c r="D12" i="21"/>
  <c r="C12" i="21"/>
  <c r="G7" i="21"/>
  <c r="F7" i="21"/>
  <c r="E7" i="21"/>
  <c r="D7" i="21"/>
  <c r="C7" i="21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6" i="2"/>
  <c r="A16" i="2"/>
  <c r="A38" i="2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I23" i="2" s="1"/>
  <c r="H23" i="2"/>
  <c r="G24" i="2"/>
  <c r="H24" i="2"/>
  <c r="G25" i="2"/>
  <c r="H25" i="2"/>
  <c r="I25" i="2"/>
  <c r="G26" i="2"/>
  <c r="H26" i="2"/>
  <c r="G27" i="2"/>
  <c r="H27" i="2"/>
  <c r="G28" i="2"/>
  <c r="H28" i="2"/>
  <c r="I28" i="2" s="1"/>
  <c r="G29" i="2"/>
  <c r="I29" i="2" s="1"/>
  <c r="H29" i="2"/>
  <c r="G30" i="2"/>
  <c r="H30" i="2"/>
  <c r="G31" i="2"/>
  <c r="H31" i="2"/>
  <c r="I31" i="2"/>
  <c r="G32" i="2"/>
  <c r="I32" i="2" s="1"/>
  <c r="H32" i="2"/>
  <c r="G33" i="2"/>
  <c r="I33" i="2" s="1"/>
  <c r="H33" i="2"/>
  <c r="G34" i="2"/>
  <c r="H34" i="2"/>
  <c r="I34" i="2" s="1"/>
  <c r="G35" i="2"/>
  <c r="H35" i="2"/>
  <c r="I35" i="2" s="1"/>
  <c r="G36" i="2"/>
  <c r="I36" i="2" s="1"/>
  <c r="H36" i="2"/>
  <c r="G37" i="2"/>
  <c r="H37" i="2"/>
  <c r="G38" i="2"/>
  <c r="H38" i="2"/>
  <c r="G39" i="2"/>
  <c r="I39" i="2" s="1"/>
  <c r="H39" i="2"/>
  <c r="G40" i="2"/>
  <c r="H40" i="2"/>
  <c r="I40" i="2" s="1"/>
  <c r="I24" i="2"/>
  <c r="I37" i="2"/>
  <c r="I17" i="2"/>
  <c r="I20" i="2"/>
  <c r="I27" i="2"/>
  <c r="I16" i="2"/>
  <c r="I19" i="2"/>
  <c r="I38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 s="1"/>
  <c r="G7" i="2"/>
  <c r="I7" i="2" s="1"/>
  <c r="G8" i="2"/>
  <c r="I8" i="2" s="1"/>
  <c r="G9" i="2"/>
  <c r="I9" i="2"/>
  <c r="G10" i="2"/>
  <c r="I10" i="2" s="1"/>
  <c r="G11" i="2"/>
  <c r="I11" i="2" s="1"/>
  <c r="G12" i="2"/>
  <c r="I12" i="2" s="1"/>
  <c r="G13" i="2"/>
  <c r="G14" i="2"/>
  <c r="I14" i="2"/>
  <c r="G15" i="2"/>
  <c r="I15" i="2" s="1"/>
  <c r="G2" i="2"/>
  <c r="I2" i="2" s="1"/>
  <c r="I5" i="2"/>
  <c r="I13" i="2"/>
  <c r="A22" i="2" l="1"/>
  <c r="A30" i="2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1" authorId="0" shapeId="0" xr:uid="{133A81BE-CBD5-4F5F-ABEC-47BD35DFC30C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<sst xmlns="http://schemas.openxmlformats.org/spreadsheetml/2006/main" count="1110" uniqueCount="272">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</sst>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0" fillId="0" borderId="0" xfId="0" applyFo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1">
        <v>2017</v>
      </c>
    </row>
    <row r="4" spans="1:3" ht="15.9" customHeight="1" x14ac:dyDescent="0.3">
      <c r="A4" s="1"/>
      <c r="B4" s="9" t="s">
        <v>192</v>
      </c>
      <c r="C4" s="62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3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6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5">
        <v>0.127</v>
      </c>
    </row>
    <row r="24" spans="1:3" ht="15" customHeight="1" x14ac:dyDescent="0.25">
      <c r="B24" s="20" t="s">
        <v>102</v>
      </c>
      <c r="C24" s="65">
        <v>0.45200000000000001</v>
      </c>
    </row>
    <row r="25" spans="1:3" ht="15" customHeight="1" x14ac:dyDescent="0.25">
      <c r="B25" s="20" t="s">
        <v>103</v>
      </c>
      <c r="C25" s="65">
        <v>0.33400000000000002</v>
      </c>
    </row>
    <row r="26" spans="1:3" ht="15" customHeight="1" x14ac:dyDescent="0.25">
      <c r="B26" s="20" t="s">
        <v>104</v>
      </c>
      <c r="C26" s="65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7">
        <v>0.20799999999999999</v>
      </c>
    </row>
    <row r="30" spans="1:3" ht="14.25" customHeight="1" x14ac:dyDescent="0.25">
      <c r="B30" s="30" t="s">
        <v>76</v>
      </c>
      <c r="C30" s="67">
        <v>0.63700000000000001</v>
      </c>
    </row>
    <row r="31" spans="1:3" ht="14.25" customHeight="1" x14ac:dyDescent="0.25">
      <c r="B31" s="30" t="s">
        <v>77</v>
      </c>
      <c r="C31" s="67">
        <v>0.11899999999999999</v>
      </c>
    </row>
    <row r="32" spans="1:3" ht="14.25" customHeight="1" x14ac:dyDescent="0.25">
      <c r="B32" s="30" t="s">
        <v>78</v>
      </c>
      <c r="C32" s="67">
        <v>3.5999999999999997E-2</v>
      </c>
    </row>
    <row r="33" spans="1:5" ht="13" x14ac:dyDescent="0.25">
      <c r="B33" s="32" t="s">
        <v>129</v>
      </c>
      <c r="C33" s="68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9">
        <v>25</v>
      </c>
    </row>
    <row r="38" spans="1:5" ht="15" customHeight="1" x14ac:dyDescent="0.25">
      <c r="B38" s="16" t="s">
        <v>91</v>
      </c>
      <c r="C38" s="69">
        <v>43</v>
      </c>
      <c r="D38" s="17"/>
      <c r="E38" s="18"/>
    </row>
    <row r="39" spans="1:5" ht="15" customHeight="1" x14ac:dyDescent="0.25">
      <c r="B39" s="16" t="s">
        <v>90</v>
      </c>
      <c r="C39" s="69">
        <v>67</v>
      </c>
      <c r="D39" s="17"/>
      <c r="E39" s="17"/>
    </row>
    <row r="40" spans="1:5" ht="15" customHeight="1" x14ac:dyDescent="0.25">
      <c r="B40" s="16" t="s">
        <v>171</v>
      </c>
      <c r="C40" s="69">
        <v>4.01</v>
      </c>
    </row>
    <row r="41" spans="1:5" ht="15" customHeight="1" x14ac:dyDescent="0.25">
      <c r="B41" s="16" t="s">
        <v>89</v>
      </c>
      <c r="C41" s="65">
        <v>0.13</v>
      </c>
    </row>
    <row r="42" spans="1:5" ht="15" customHeight="1" x14ac:dyDescent="0.25">
      <c r="B42" s="42" t="s">
        <v>93</v>
      </c>
      <c r="C42" s="69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5">
        <v>3.1E-2</v>
      </c>
      <c r="D45" s="17"/>
    </row>
    <row r="46" spans="1:5" ht="15.75" customHeight="1" x14ac:dyDescent="0.25">
      <c r="B46" s="16" t="s">
        <v>11</v>
      </c>
      <c r="C46" s="65">
        <v>0.109</v>
      </c>
      <c r="D46" s="17"/>
    </row>
    <row r="47" spans="1:5" ht="15.75" customHeight="1" x14ac:dyDescent="0.25">
      <c r="B47" s="16" t="s">
        <v>12</v>
      </c>
      <c r="C47" s="65">
        <v>0.36499999999999999</v>
      </c>
      <c r="D47" s="17"/>
      <c r="E47" s="18"/>
    </row>
    <row r="48" spans="1:5" ht="15" customHeight="1" x14ac:dyDescent="0.25">
      <c r="B48" s="16" t="s">
        <v>26</v>
      </c>
      <c r="C48" s="66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0">
        <v>1.66</v>
      </c>
      <c r="D51" s="17"/>
    </row>
    <row r="52" spans="1:4" ht="15" customHeight="1" x14ac:dyDescent="0.25">
      <c r="B52" s="16" t="s">
        <v>125</v>
      </c>
      <c r="C52" s="70">
        <v>1.66</v>
      </c>
    </row>
    <row r="53" spans="1:4" ht="15.75" customHeight="1" x14ac:dyDescent="0.25">
      <c r="B53" s="16" t="s">
        <v>126</v>
      </c>
      <c r="C53" s="70">
        <v>5.64</v>
      </c>
    </row>
    <row r="54" spans="1:4" ht="15.75" customHeight="1" x14ac:dyDescent="0.25">
      <c r="B54" s="16" t="s">
        <v>127</v>
      </c>
      <c r="C54" s="70">
        <v>5.43</v>
      </c>
    </row>
    <row r="55" spans="1:4" ht="15.75" customHeight="1" x14ac:dyDescent="0.25">
      <c r="B55" s="16" t="s">
        <v>128</v>
      </c>
      <c r="C55" s="70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6" t="s">
        <v>132</v>
      </c>
      <c r="C59" s="64">
        <v>0.42</v>
      </c>
    </row>
    <row r="60" spans="1:4" ht="15.75" customHeight="1" x14ac:dyDescent="0.25">
      <c r="B60" s="16" t="s">
        <v>269</v>
      </c>
      <c r="C60" s="64">
        <v>4.5999999999999999E-2</v>
      </c>
    </row>
    <row r="61" spans="1:4" ht="15.75" customHeight="1" x14ac:dyDescent="0.25">
      <c r="B61" s="16" t="s">
        <v>270</v>
      </c>
      <c r="C61" s="64">
        <v>1.4E-2</v>
      </c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1" t="s">
        <v>187</v>
      </c>
      <c r="B2" s="78" t="s">
        <v>59</v>
      </c>
      <c r="C2" s="78"/>
    </row>
    <row r="3" spans="1:3" x14ac:dyDescent="0.25">
      <c r="A3" s="81" t="s">
        <v>207</v>
      </c>
      <c r="B3" s="78" t="s">
        <v>59</v>
      </c>
      <c r="C3" s="78"/>
    </row>
    <row r="4" spans="1:3" x14ac:dyDescent="0.25">
      <c r="A4" s="82" t="s">
        <v>58</v>
      </c>
      <c r="B4" s="78" t="s">
        <v>136</v>
      </c>
      <c r="C4" s="78"/>
    </row>
    <row r="5" spans="1:3" x14ac:dyDescent="0.25">
      <c r="A5" s="82" t="s">
        <v>137</v>
      </c>
      <c r="B5" s="78" t="s">
        <v>136</v>
      </c>
      <c r="C5" s="78"/>
    </row>
    <row r="6" spans="1:3" x14ac:dyDescent="0.25">
      <c r="A6" s="82"/>
      <c r="B6" s="83"/>
      <c r="C6" s="83"/>
    </row>
    <row r="7" spans="1:3" x14ac:dyDescent="0.25">
      <c r="A7" s="82"/>
      <c r="B7" s="83"/>
      <c r="C7" s="83"/>
    </row>
    <row r="8" spans="1:3" x14ac:dyDescent="0.25">
      <c r="A8" s="82"/>
      <c r="B8" s="83"/>
      <c r="C8" s="83"/>
    </row>
    <row r="9" spans="1:3" x14ac:dyDescent="0.25">
      <c r="A9" s="82"/>
      <c r="B9" s="83"/>
      <c r="C9" s="83"/>
    </row>
    <row r="10" spans="1:3" x14ac:dyDescent="0.25">
      <c r="A10" s="82"/>
      <c r="B10" s="83"/>
      <c r="C10" s="83"/>
    </row>
    <row r="11" spans="1:3" x14ac:dyDescent="0.25">
      <c r="A11" s="84"/>
      <c r="B11" s="83"/>
      <c r="C11" s="83"/>
    </row>
    <row r="12" spans="1:3" x14ac:dyDescent="0.25">
      <c r="A12" s="84"/>
      <c r="B12" s="83"/>
      <c r="C12" s="83"/>
    </row>
    <row r="13" spans="1:3" x14ac:dyDescent="0.25">
      <c r="A13" s="84"/>
      <c r="B13" s="83"/>
      <c r="C13" s="83"/>
    </row>
    <row r="14" spans="1:3" x14ac:dyDescent="0.25">
      <c r="A14" s="84"/>
      <c r="B14" s="83"/>
      <c r="C14" s="83"/>
    </row>
    <row r="15" spans="1:3" x14ac:dyDescent="0.25">
      <c r="A15" s="84"/>
      <c r="B15" s="83"/>
      <c r="C15" s="83"/>
    </row>
    <row r="16" spans="1:3" x14ac:dyDescent="0.25">
      <c r="A16" s="84"/>
      <c r="B16" s="83"/>
      <c r="C16" s="83"/>
    </row>
    <row r="17" spans="1:3" x14ac:dyDescent="0.25">
      <c r="A17" s="84"/>
      <c r="B17" s="83"/>
      <c r="C17" s="83"/>
    </row>
    <row r="18" spans="1:3" x14ac:dyDescent="0.25">
      <c r="A18" s="84"/>
      <c r="B18" s="83"/>
      <c r="C18" s="83"/>
    </row>
    <row r="19" spans="1:3" x14ac:dyDescent="0.25">
      <c r="A19" s="82"/>
      <c r="B19" s="83"/>
      <c r="C19" s="83"/>
    </row>
    <row r="20" spans="1:3" x14ac:dyDescent="0.25">
      <c r="A20" s="82"/>
      <c r="B20" s="83"/>
      <c r="C20" s="8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13" sqref="E13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5">
        <v>0</v>
      </c>
      <c r="D2" s="85">
        <f>food_insecure</f>
        <v>0.28199999999999997</v>
      </c>
      <c r="E2" s="85">
        <f>food_insecure</f>
        <v>0.28199999999999997</v>
      </c>
      <c r="F2" s="85">
        <f>food_insecure</f>
        <v>0.28199999999999997</v>
      </c>
      <c r="G2" s="85">
        <f>food_insecure</f>
        <v>0.28199999999999997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25">
      <c r="B3" s="7" t="s">
        <v>149</v>
      </c>
      <c r="C3" s="85">
        <v>1</v>
      </c>
      <c r="D3" s="85">
        <v>0</v>
      </c>
      <c r="E3" s="85">
        <v>0</v>
      </c>
      <c r="F3" s="85">
        <v>0</v>
      </c>
      <c r="G3" s="85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25">
      <c r="B4" s="7" t="s">
        <v>195</v>
      </c>
      <c r="C4" s="85">
        <v>1</v>
      </c>
      <c r="D4" s="85">
        <v>0</v>
      </c>
      <c r="E4" s="85">
        <v>0</v>
      </c>
      <c r="F4" s="85">
        <v>0</v>
      </c>
      <c r="G4" s="85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25">
      <c r="B5" s="11" t="s">
        <v>136</v>
      </c>
      <c r="C5" s="85">
        <v>0</v>
      </c>
      <c r="D5" s="85">
        <v>0</v>
      </c>
      <c r="E5" s="85">
        <f>food_insecure</f>
        <v>0.28199999999999997</v>
      </c>
      <c r="F5" s="85">
        <f>food_insecure</f>
        <v>0.28199999999999997</v>
      </c>
      <c r="G5" s="85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25">
      <c r="B6" s="11" t="s">
        <v>137</v>
      </c>
      <c r="C6" s="85">
        <v>0</v>
      </c>
      <c r="D6" s="85">
        <v>0</v>
      </c>
      <c r="E6" s="85">
        <f>1</f>
        <v>1</v>
      </c>
      <c r="F6" s="85">
        <f>1</f>
        <v>1</v>
      </c>
      <c r="G6" s="85">
        <f>1</f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25">
      <c r="B7" s="33" t="s">
        <v>84</v>
      </c>
      <c r="C7" s="85">
        <f>diarrhoea_1mo</f>
        <v>1.66</v>
      </c>
      <c r="D7" s="85">
        <f>diarrhoea_1_5mo</f>
        <v>1.66</v>
      </c>
      <c r="E7" s="85">
        <f>diarrhoea_6_11mo</f>
        <v>5.64</v>
      </c>
      <c r="F7" s="85">
        <f>diarrhoea_12_23mo</f>
        <v>5.43</v>
      </c>
      <c r="G7" s="85">
        <f>diarrhoea_24_59mo</f>
        <v>1.91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25">
      <c r="B8" s="11" t="s">
        <v>58</v>
      </c>
      <c r="C8" s="85">
        <v>0</v>
      </c>
      <c r="D8" s="85">
        <v>0</v>
      </c>
      <c r="E8" s="85">
        <f>food_insecure</f>
        <v>0.28199999999999997</v>
      </c>
      <c r="F8" s="85">
        <f>food_insecure</f>
        <v>0.28199999999999997</v>
      </c>
      <c r="G8" s="85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25">
      <c r="B9" s="11" t="s">
        <v>67</v>
      </c>
      <c r="C9" s="85">
        <v>0</v>
      </c>
      <c r="D9" s="85">
        <f>IF(ISBLANK(comm_deliv_sam), frac_children_health_facility,1)</f>
        <v>1</v>
      </c>
      <c r="E9" s="85">
        <f>IF(ISBLANK(comm_deliv_sam), frac_children_health_facility,1)</f>
        <v>1</v>
      </c>
      <c r="F9" s="85">
        <f>IF(ISBLANK(comm_deliv_sam), frac_children_health_facility,1)</f>
        <v>1</v>
      </c>
      <c r="G9" s="85">
        <f>IF(ISBLANK(comm_deliv_sam), frac_children_health_facility,1)</f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25">
      <c r="B10" s="11" t="s">
        <v>183</v>
      </c>
      <c r="C10" s="85">
        <v>0</v>
      </c>
      <c r="D10" s="85">
        <f>IF(ISBLANK(comm_deliv_mam), frac_children_health_facility,1)</f>
        <v>1</v>
      </c>
      <c r="E10" s="85">
        <f>IF(ISBLANK(comm_deliv_mam), frac_children_health_facility,1)</f>
        <v>1</v>
      </c>
      <c r="F10" s="85">
        <f>IF(ISBLANK(comm_deliv_mam), frac_children_health_facility,1)</f>
        <v>1</v>
      </c>
      <c r="G10" s="85">
        <f>IF(ISBLANK(comm_deliv_mam), frac_children_health_facility,1)</f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" customHeight="1" x14ac:dyDescent="0.25">
      <c r="B11" s="11" t="s">
        <v>28</v>
      </c>
      <c r="C11" s="85">
        <v>0</v>
      </c>
      <c r="D11" s="85">
        <v>0</v>
      </c>
      <c r="E11" s="85">
        <v>1</v>
      </c>
      <c r="F11" s="85">
        <v>1</v>
      </c>
      <c r="G11" s="85">
        <v>1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25">
      <c r="B12" s="33" t="s">
        <v>85</v>
      </c>
      <c r="C12" s="85">
        <f>diarrhoea_1mo</f>
        <v>1.66</v>
      </c>
      <c r="D12" s="85">
        <f>diarrhoea_1_5mo</f>
        <v>1.66</v>
      </c>
      <c r="E12" s="85">
        <f>diarrhoea_6_11mo</f>
        <v>5.64</v>
      </c>
      <c r="F12" s="85">
        <f>diarrhoea_12_23mo</f>
        <v>5.43</v>
      </c>
      <c r="G12" s="85">
        <f>diarrhoea_24_59mo</f>
        <v>1.91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25">
      <c r="B13" s="11" t="s">
        <v>60</v>
      </c>
      <c r="C13" s="85">
        <v>0</v>
      </c>
      <c r="D13" s="85">
        <v>0</v>
      </c>
      <c r="E13" s="85">
        <v>1</v>
      </c>
      <c r="F13" s="85">
        <v>1</v>
      </c>
      <c r="G13" s="85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5">
        <f>food_insecure</f>
        <v>0.28199999999999997</v>
      </c>
      <c r="I15" s="85">
        <f>food_insecure</f>
        <v>0.28199999999999997</v>
      </c>
      <c r="J15" s="85">
        <f>food_insecure</f>
        <v>0.28199999999999997</v>
      </c>
      <c r="K15" s="85">
        <f>food_insecure</f>
        <v>0.28199999999999997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">
      <c r="A16" s="4"/>
      <c r="B16" s="11" t="s">
        <v>86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5">
        <v>1</v>
      </c>
      <c r="I16" s="85">
        <v>1</v>
      </c>
      <c r="J16" s="85">
        <v>1</v>
      </c>
      <c r="K16" s="85">
        <v>1</v>
      </c>
      <c r="L16" s="86">
        <v>0</v>
      </c>
      <c r="M16" s="86">
        <v>0</v>
      </c>
      <c r="N16" s="86">
        <v>0</v>
      </c>
      <c r="O16" s="86">
        <v>0</v>
      </c>
    </row>
    <row r="17" spans="1:15" ht="15.75" customHeight="1" x14ac:dyDescent="0.3">
      <c r="A17" s="4"/>
      <c r="B17" s="11" t="s">
        <v>187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5">
        <f xml:space="preserve"> 1</f>
        <v>1</v>
      </c>
      <c r="I17" s="85">
        <f xml:space="preserve"> 1</f>
        <v>1</v>
      </c>
      <c r="J17" s="85">
        <f xml:space="preserve"> 1</f>
        <v>1</v>
      </c>
      <c r="K17" s="85">
        <f xml:space="preserve"> 1</f>
        <v>1</v>
      </c>
      <c r="L17" s="86">
        <v>0</v>
      </c>
      <c r="M17" s="86">
        <v>0</v>
      </c>
      <c r="N17" s="86">
        <v>0</v>
      </c>
      <c r="O17" s="86">
        <v>0</v>
      </c>
    </row>
    <row r="18" spans="1:15" ht="15.75" customHeight="1" x14ac:dyDescent="0.3">
      <c r="A18" s="4"/>
      <c r="B18" s="11" t="s">
        <v>207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5">
        <f>frac_PW_health_facility</f>
        <v>0.51</v>
      </c>
      <c r="I18" s="85">
        <f>frac_PW_health_facility</f>
        <v>0.51</v>
      </c>
      <c r="J18" s="85">
        <f>frac_PW_health_facility</f>
        <v>0.51</v>
      </c>
      <c r="K18" s="85">
        <f>frac_PW_health_facility</f>
        <v>0.51</v>
      </c>
      <c r="L18" s="86">
        <v>0</v>
      </c>
      <c r="M18" s="86">
        <v>0</v>
      </c>
      <c r="N18" s="86">
        <v>0</v>
      </c>
      <c r="O18" s="86">
        <v>0</v>
      </c>
    </row>
    <row r="19" spans="1:15" ht="15" customHeight="1" x14ac:dyDescent="0.25">
      <c r="B19" s="33" t="s">
        <v>57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5">
        <f>frac_malaria_risk</f>
        <v>1</v>
      </c>
      <c r="I19" s="85">
        <f>frac_malaria_risk</f>
        <v>1</v>
      </c>
      <c r="J19" s="85">
        <f>frac_malaria_risk</f>
        <v>1</v>
      </c>
      <c r="K19" s="85">
        <f>frac_malaria_risk</f>
        <v>1</v>
      </c>
      <c r="L19" s="86">
        <v>0</v>
      </c>
      <c r="M19" s="86">
        <v>0</v>
      </c>
      <c r="N19" s="86">
        <v>0</v>
      </c>
      <c r="O19" s="86">
        <v>0</v>
      </c>
    </row>
    <row r="20" spans="1:15" ht="15.75" customHeight="1" x14ac:dyDescent="0.25">
      <c r="B20" s="11" t="s">
        <v>88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5">
        <v>1</v>
      </c>
      <c r="I20" s="85">
        <v>1</v>
      </c>
      <c r="J20" s="85">
        <v>1</v>
      </c>
      <c r="K20" s="85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5" ht="15.75" customHeight="1" x14ac:dyDescent="0.25">
      <c r="B21" s="11" t="s">
        <v>87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5">
        <v>1</v>
      </c>
      <c r="I21" s="85">
        <v>1</v>
      </c>
      <c r="J21" s="85">
        <v>1</v>
      </c>
      <c r="K21" s="85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5" ht="15.75" customHeight="1" x14ac:dyDescent="0.25">
      <c r="B22" s="33" t="s">
        <v>59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5">
        <f>1</f>
        <v>1</v>
      </c>
      <c r="I22" s="85">
        <f>1</f>
        <v>1</v>
      </c>
      <c r="J22" s="85">
        <f>1</f>
        <v>1</v>
      </c>
      <c r="K22" s="85">
        <f>1</f>
        <v>1</v>
      </c>
      <c r="L22" s="86">
        <v>0</v>
      </c>
      <c r="M22" s="86">
        <v>0</v>
      </c>
      <c r="N22" s="86">
        <v>0</v>
      </c>
      <c r="O22" s="86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5">
        <f>famplan_unmet_need</f>
        <v>0.221</v>
      </c>
      <c r="M24" s="85">
        <f>famplan_unmet_need</f>
        <v>0.221</v>
      </c>
      <c r="N24" s="85">
        <f>famplan_unmet_need</f>
        <v>0.221</v>
      </c>
      <c r="O24" s="85">
        <f>famplan_unmet_need</f>
        <v>0.221</v>
      </c>
    </row>
    <row r="25" spans="1:15" ht="15.75" customHeight="1" x14ac:dyDescent="0.25">
      <c r="B25" s="59" t="s">
        <v>188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5">
        <f>(1-food_insecure)*(0.49)*(1-school_attendance) + food_insecure*(0.7)*(1-school_attendance)</f>
        <v>0.42289939999999993</v>
      </c>
      <c r="M25" s="85">
        <f>(1-food_insecure)*(0.49)+food_insecure*(0.7)</f>
        <v>0.54921999999999993</v>
      </c>
      <c r="N25" s="85">
        <f>(1-food_insecure)*(0.49)+food_insecure*(0.7)</f>
        <v>0.54921999999999993</v>
      </c>
      <c r="O25" s="85">
        <f>(1-food_insecure)*(0.49)+food_insecure*(0.7)</f>
        <v>0.54921999999999993</v>
      </c>
    </row>
    <row r="26" spans="1:15" ht="15.75" customHeight="1" x14ac:dyDescent="0.25">
      <c r="B26" s="59" t="s">
        <v>206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5">
        <f>(1-food_insecure)*(0.21)*(1-school_attendance) + food_insecure*(0.3)*(1-school_attendance)</f>
        <v>0.18124259999999998</v>
      </c>
      <c r="M26" s="85">
        <f>(1-food_insecure)*(0.21)+food_insecure*(0.3)</f>
        <v>0.23537999999999998</v>
      </c>
      <c r="N26" s="85">
        <f>(1-food_insecure)*(0.21)+food_insecure*(0.3)</f>
        <v>0.23537999999999998</v>
      </c>
      <c r="O26" s="85">
        <f>(1-food_insecure)*(0.21)+food_insecure*(0.3)</f>
        <v>0.23537999999999998</v>
      </c>
    </row>
    <row r="27" spans="1:15" ht="15.75" customHeight="1" x14ac:dyDescent="0.25">
      <c r="B27" s="59" t="s">
        <v>189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5">
        <f>(1-food_insecure)*(0.3)*(1-school_attendance)</f>
        <v>0.16585799999999998</v>
      </c>
      <c r="M27" s="85">
        <f>(1-food_insecure)*(0.3)</f>
        <v>0.21539999999999998</v>
      </c>
      <c r="N27" s="85">
        <f>(1-food_insecure)*(0.3)</f>
        <v>0.21539999999999998</v>
      </c>
      <c r="O27" s="85">
        <f>(1-food_insecure)*(0.3)</f>
        <v>0.21539999999999998</v>
      </c>
    </row>
    <row r="28" spans="1:15" ht="15.75" customHeight="1" x14ac:dyDescent="0.25">
      <c r="B28" s="59" t="s">
        <v>190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5">
        <f>(1-food_insecure)*1*school_attendance + food_insecure*1*school_attendance</f>
        <v>0.23</v>
      </c>
      <c r="M28" s="85">
        <v>0</v>
      </c>
      <c r="N28" s="85">
        <v>0</v>
      </c>
      <c r="O28" s="85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5">
        <v>0</v>
      </c>
      <c r="D30" s="85">
        <v>0</v>
      </c>
      <c r="E30" s="85">
        <f t="shared" ref="E30:O30" si="0">frac_maize</f>
        <v>0.8</v>
      </c>
      <c r="F30" s="85">
        <f t="shared" si="0"/>
        <v>0.8</v>
      </c>
      <c r="G30" s="85">
        <f t="shared" si="0"/>
        <v>0.8</v>
      </c>
      <c r="H30" s="85">
        <f t="shared" si="0"/>
        <v>0.8</v>
      </c>
      <c r="I30" s="85">
        <f t="shared" si="0"/>
        <v>0.8</v>
      </c>
      <c r="J30" s="85">
        <f t="shared" si="0"/>
        <v>0.8</v>
      </c>
      <c r="K30" s="85">
        <f t="shared" si="0"/>
        <v>0.8</v>
      </c>
      <c r="L30" s="85">
        <f t="shared" si="0"/>
        <v>0.8</v>
      </c>
      <c r="M30" s="85">
        <f t="shared" si="0"/>
        <v>0.8</v>
      </c>
      <c r="N30" s="85">
        <f t="shared" si="0"/>
        <v>0.8</v>
      </c>
      <c r="O30" s="85">
        <f t="shared" si="0"/>
        <v>0.8</v>
      </c>
    </row>
    <row r="31" spans="1:15" ht="15.75" customHeight="1" x14ac:dyDescent="0.25">
      <c r="B31" s="11" t="s">
        <v>64</v>
      </c>
      <c r="C31" s="85">
        <v>0</v>
      </c>
      <c r="D31" s="85">
        <v>0</v>
      </c>
      <c r="E31" s="85">
        <f t="shared" ref="E31:O31" si="1">frac_rice</f>
        <v>0.1</v>
      </c>
      <c r="F31" s="85">
        <f t="shared" si="1"/>
        <v>0.1</v>
      </c>
      <c r="G31" s="85">
        <f t="shared" si="1"/>
        <v>0.1</v>
      </c>
      <c r="H31" s="85">
        <f t="shared" si="1"/>
        <v>0.1</v>
      </c>
      <c r="I31" s="85">
        <f t="shared" si="1"/>
        <v>0.1</v>
      </c>
      <c r="J31" s="85">
        <f t="shared" si="1"/>
        <v>0.1</v>
      </c>
      <c r="K31" s="85">
        <f t="shared" si="1"/>
        <v>0.1</v>
      </c>
      <c r="L31" s="85">
        <f t="shared" si="1"/>
        <v>0.1</v>
      </c>
      <c r="M31" s="85">
        <f t="shared" si="1"/>
        <v>0.1</v>
      </c>
      <c r="N31" s="85">
        <f t="shared" si="1"/>
        <v>0.1</v>
      </c>
      <c r="O31" s="85">
        <f t="shared" si="1"/>
        <v>0.1</v>
      </c>
    </row>
    <row r="32" spans="1:15" ht="15.75" customHeight="1" x14ac:dyDescent="0.25">
      <c r="B32" s="11" t="s">
        <v>62</v>
      </c>
      <c r="C32" s="85">
        <v>0</v>
      </c>
      <c r="D32" s="85">
        <v>0</v>
      </c>
      <c r="E32" s="85">
        <f>frac_wheat</f>
        <v>0.1</v>
      </c>
      <c r="F32" s="85">
        <f t="shared" ref="F32:O32" si="2">frac_wheat</f>
        <v>0.1</v>
      </c>
      <c r="G32" s="85">
        <f t="shared" si="2"/>
        <v>0.1</v>
      </c>
      <c r="H32" s="85">
        <f t="shared" si="2"/>
        <v>0.1</v>
      </c>
      <c r="I32" s="85">
        <f t="shared" si="2"/>
        <v>0.1</v>
      </c>
      <c r="J32" s="85">
        <f t="shared" si="2"/>
        <v>0.1</v>
      </c>
      <c r="K32" s="85">
        <f t="shared" si="2"/>
        <v>0.1</v>
      </c>
      <c r="L32" s="85">
        <f t="shared" si="2"/>
        <v>0.1</v>
      </c>
      <c r="M32" s="85">
        <f t="shared" si="2"/>
        <v>0.1</v>
      </c>
      <c r="N32" s="85">
        <f t="shared" si="2"/>
        <v>0.1</v>
      </c>
      <c r="O32" s="85">
        <f t="shared" si="2"/>
        <v>0.1</v>
      </c>
    </row>
    <row r="33" spans="1:15" ht="15.75" customHeight="1" x14ac:dyDescent="0.25">
      <c r="B33" s="11" t="s">
        <v>47</v>
      </c>
      <c r="C33" s="85">
        <v>0</v>
      </c>
      <c r="D33" s="85">
        <v>0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>
        <v>1</v>
      </c>
      <c r="K33" s="85">
        <v>1</v>
      </c>
      <c r="L33" s="85">
        <v>1</v>
      </c>
      <c r="M33" s="85">
        <v>1</v>
      </c>
      <c r="N33" s="85">
        <v>1</v>
      </c>
      <c r="O33" s="85">
        <v>1</v>
      </c>
    </row>
    <row r="34" spans="1:15" ht="15.75" customHeight="1" x14ac:dyDescent="0.25">
      <c r="B34" s="11" t="s">
        <v>34</v>
      </c>
      <c r="C34" s="85">
        <f t="shared" ref="C34:O34" si="3">frac_malaria_risk</f>
        <v>1</v>
      </c>
      <c r="D34" s="85">
        <f t="shared" si="3"/>
        <v>1</v>
      </c>
      <c r="E34" s="85">
        <f t="shared" si="3"/>
        <v>1</v>
      </c>
      <c r="F34" s="85">
        <f t="shared" si="3"/>
        <v>1</v>
      </c>
      <c r="G34" s="85">
        <f t="shared" si="3"/>
        <v>1</v>
      </c>
      <c r="H34" s="85">
        <f t="shared" si="3"/>
        <v>1</v>
      </c>
      <c r="I34" s="85">
        <f t="shared" si="3"/>
        <v>1</v>
      </c>
      <c r="J34" s="85">
        <f t="shared" si="3"/>
        <v>1</v>
      </c>
      <c r="K34" s="85">
        <f t="shared" si="3"/>
        <v>1</v>
      </c>
      <c r="L34" s="85">
        <f t="shared" si="3"/>
        <v>1</v>
      </c>
      <c r="M34" s="85">
        <f t="shared" si="3"/>
        <v>1</v>
      </c>
      <c r="N34" s="85">
        <f t="shared" si="3"/>
        <v>1</v>
      </c>
      <c r="O34" s="85">
        <f t="shared" si="3"/>
        <v>1</v>
      </c>
    </row>
    <row r="35" spans="1:15" ht="15.75" customHeight="1" x14ac:dyDescent="0.25">
      <c r="B35" s="33" t="s">
        <v>83</v>
      </c>
      <c r="C35" s="85">
        <v>1</v>
      </c>
      <c r="D35" s="85">
        <v>1</v>
      </c>
      <c r="E35" s="85">
        <v>1</v>
      </c>
      <c r="F35" s="85">
        <v>1</v>
      </c>
      <c r="G35" s="85">
        <v>1</v>
      </c>
      <c r="H35" s="85">
        <v>1</v>
      </c>
      <c r="I35" s="85">
        <v>1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</row>
    <row r="36" spans="1:15" ht="15.75" customHeight="1" x14ac:dyDescent="0.25">
      <c r="A36" s="5"/>
      <c r="B36" s="33" t="s">
        <v>82</v>
      </c>
      <c r="C36" s="85">
        <v>1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</row>
    <row r="37" spans="1:15" s="5" customFormat="1" ht="15.75" customHeight="1" x14ac:dyDescent="0.25">
      <c r="B37" s="33" t="s">
        <v>81</v>
      </c>
      <c r="C37" s="85">
        <v>1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</row>
    <row r="38" spans="1:15" s="5" customFormat="1" ht="15.75" customHeight="1" x14ac:dyDescent="0.25">
      <c r="B38" s="33" t="s">
        <v>79</v>
      </c>
      <c r="C38" s="85">
        <v>1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85">
        <v>1</v>
      </c>
      <c r="J38" s="85">
        <v>1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</row>
    <row r="39" spans="1:15" s="5" customFormat="1" ht="15.75" customHeight="1" x14ac:dyDescent="0.25">
      <c r="B39" s="33" t="s">
        <v>80</v>
      </c>
      <c r="C39" s="85">
        <v>1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85">
        <v>1</v>
      </c>
      <c r="J39" s="85">
        <v>1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</row>
    <row r="40" spans="1:15" ht="15.75" customHeight="1" x14ac:dyDescent="0.25">
      <c r="B40" s="33"/>
    </row>
  </sheetData>
  <sheetProtection algorithmName="SHA-512" hashValue="Nhc+I6FNS7Kng3f/KqYyxrBzd1lPfoDSBjm9tcj4HNNSjqP4uAdznNQWLgaqD9EPXdtDPuVS8DxZURd+oYEVyQ==" saltValue="Oc8F6BHfUfOC+MWuCfiTPQ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B1" workbookViewId="0">
      <selection activeCell="C14" sqref="C14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7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1">
        <v>0</v>
      </c>
      <c r="D2" s="131">
        <v>1</v>
      </c>
      <c r="E2" s="131">
        <v>1</v>
      </c>
      <c r="F2" s="131">
        <v>1</v>
      </c>
      <c r="G2" s="131">
        <v>1</v>
      </c>
      <c r="H2" s="131">
        <v>0</v>
      </c>
      <c r="I2" s="131">
        <v>0</v>
      </c>
      <c r="J2" s="131">
        <v>0</v>
      </c>
      <c r="K2" s="131">
        <v>0</v>
      </c>
      <c r="L2" s="131">
        <v>0</v>
      </c>
      <c r="M2" s="131">
        <v>0</v>
      </c>
      <c r="N2" s="131">
        <v>0</v>
      </c>
      <c r="O2" s="131">
        <v>0</v>
      </c>
    </row>
    <row r="3" spans="1:15" ht="15.75" customHeight="1" x14ac:dyDescent="0.35">
      <c r="B3" s="52" t="s">
        <v>149</v>
      </c>
      <c r="C3" s="131">
        <v>1</v>
      </c>
      <c r="D3" s="131">
        <v>1</v>
      </c>
      <c r="E3" s="131">
        <v>0</v>
      </c>
      <c r="F3" s="131">
        <v>0</v>
      </c>
      <c r="G3" s="131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M3" s="131">
        <v>0</v>
      </c>
      <c r="N3" s="131">
        <v>0</v>
      </c>
      <c r="O3" s="131">
        <v>0</v>
      </c>
    </row>
    <row r="4" spans="1:15" ht="15.75" customHeight="1" x14ac:dyDescent="0.35">
      <c r="B4" s="52" t="s">
        <v>173</v>
      </c>
      <c r="C4" s="131">
        <v>1</v>
      </c>
      <c r="D4" s="131">
        <v>1</v>
      </c>
      <c r="E4" s="131">
        <v>1</v>
      </c>
      <c r="F4" s="131">
        <v>1</v>
      </c>
      <c r="G4" s="131">
        <v>1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M4" s="131">
        <v>0</v>
      </c>
      <c r="N4" s="131">
        <v>0</v>
      </c>
      <c r="O4" s="131">
        <v>0</v>
      </c>
    </row>
    <row r="5" spans="1:15" ht="15.75" customHeight="1" x14ac:dyDescent="0.35">
      <c r="B5" s="52" t="s">
        <v>198</v>
      </c>
      <c r="C5" s="131">
        <v>1</v>
      </c>
      <c r="D5" s="131">
        <v>1</v>
      </c>
      <c r="E5" s="131">
        <v>1</v>
      </c>
      <c r="F5" s="131">
        <v>1</v>
      </c>
      <c r="G5" s="131">
        <v>1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M5" s="131">
        <v>0</v>
      </c>
      <c r="N5" s="131">
        <v>0</v>
      </c>
      <c r="O5" s="131">
        <v>0</v>
      </c>
    </row>
    <row r="6" spans="1:15" ht="15.75" customHeight="1" x14ac:dyDescent="0.35">
      <c r="B6" s="52" t="s">
        <v>199</v>
      </c>
      <c r="C6" s="131">
        <v>1</v>
      </c>
      <c r="D6" s="131">
        <v>1</v>
      </c>
      <c r="E6" s="131">
        <v>1</v>
      </c>
      <c r="F6" s="131">
        <v>1</v>
      </c>
      <c r="G6" s="131">
        <v>1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M6" s="131">
        <v>0</v>
      </c>
      <c r="N6" s="131">
        <v>0</v>
      </c>
      <c r="O6" s="131">
        <v>0</v>
      </c>
    </row>
    <row r="7" spans="1:15" ht="15.75" customHeight="1" x14ac:dyDescent="0.35">
      <c r="B7" s="52" t="s">
        <v>195</v>
      </c>
      <c r="C7" s="131">
        <v>1</v>
      </c>
      <c r="D7" s="131">
        <v>1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M7" s="131">
        <v>0</v>
      </c>
      <c r="N7" s="131">
        <v>0</v>
      </c>
      <c r="O7" s="131">
        <v>0</v>
      </c>
    </row>
    <row r="8" spans="1:15" ht="15.75" customHeight="1" x14ac:dyDescent="0.35">
      <c r="B8" s="52" t="s">
        <v>136</v>
      </c>
      <c r="C8" s="131">
        <v>0</v>
      </c>
      <c r="D8" s="131">
        <v>0</v>
      </c>
      <c r="E8" s="131">
        <v>1</v>
      </c>
      <c r="F8" s="131">
        <v>1</v>
      </c>
      <c r="G8" s="131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M8" s="131">
        <v>0</v>
      </c>
      <c r="N8" s="131">
        <v>0</v>
      </c>
      <c r="O8" s="131">
        <v>0</v>
      </c>
    </row>
    <row r="9" spans="1:15" ht="15.75" customHeight="1" x14ac:dyDescent="0.35">
      <c r="B9" s="52" t="s">
        <v>137</v>
      </c>
      <c r="C9" s="131">
        <v>0</v>
      </c>
      <c r="D9" s="131">
        <v>0</v>
      </c>
      <c r="E9" s="131">
        <v>1</v>
      </c>
      <c r="F9" s="131">
        <v>1</v>
      </c>
      <c r="G9" s="131">
        <v>1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M9" s="131">
        <v>0</v>
      </c>
      <c r="N9" s="131">
        <v>0</v>
      </c>
      <c r="O9" s="131">
        <v>0</v>
      </c>
    </row>
    <row r="10" spans="1:15" ht="15.75" customHeight="1" x14ac:dyDescent="0.35">
      <c r="B10" s="52" t="s">
        <v>84</v>
      </c>
      <c r="C10" s="131">
        <v>1</v>
      </c>
      <c r="D10" s="131">
        <v>1</v>
      </c>
      <c r="E10" s="131">
        <v>1</v>
      </c>
      <c r="F10" s="131">
        <v>1</v>
      </c>
      <c r="G10" s="131">
        <v>1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  <c r="O10" s="131">
        <v>0</v>
      </c>
    </row>
    <row r="11" spans="1:15" ht="15.75" customHeight="1" x14ac:dyDescent="0.35">
      <c r="B11" s="52" t="s">
        <v>58</v>
      </c>
      <c r="C11" s="131">
        <v>0</v>
      </c>
      <c r="D11" s="131">
        <v>0</v>
      </c>
      <c r="E11" s="131">
        <v>1</v>
      </c>
      <c r="F11" s="131">
        <v>1</v>
      </c>
      <c r="G11" s="131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1">
        <v>0</v>
      </c>
      <c r="O11" s="131">
        <v>0</v>
      </c>
    </row>
    <row r="12" spans="1:15" ht="15.5" customHeight="1" x14ac:dyDescent="0.35">
      <c r="B12" s="52" t="s">
        <v>67</v>
      </c>
      <c r="C12" s="131">
        <v>0</v>
      </c>
      <c r="D12" s="131">
        <v>1</v>
      </c>
      <c r="E12" s="131">
        <v>1</v>
      </c>
      <c r="F12" s="131">
        <v>1</v>
      </c>
      <c r="G12" s="131">
        <v>1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</row>
    <row r="13" spans="1:15" ht="15.5" customHeight="1" x14ac:dyDescent="0.35">
      <c r="B13" s="52" t="s">
        <v>183</v>
      </c>
      <c r="C13" s="131">
        <v>0</v>
      </c>
      <c r="D13" s="131">
        <v>1</v>
      </c>
      <c r="E13" s="131">
        <v>1</v>
      </c>
      <c r="F13" s="131">
        <v>1</v>
      </c>
      <c r="G13" s="131">
        <v>1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</row>
    <row r="14" spans="1:15" ht="15.75" customHeight="1" x14ac:dyDescent="0.35">
      <c r="B14" s="52" t="s">
        <v>28</v>
      </c>
      <c r="C14" s="131">
        <v>0</v>
      </c>
      <c r="D14" s="131">
        <v>0</v>
      </c>
      <c r="E14" s="131">
        <v>1</v>
      </c>
      <c r="F14" s="131">
        <v>1</v>
      </c>
      <c r="G14" s="131">
        <v>1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</row>
    <row r="15" spans="1:15" ht="15.75" customHeight="1" x14ac:dyDescent="0.35">
      <c r="B15" s="52" t="s">
        <v>85</v>
      </c>
      <c r="C15" s="131">
        <v>1</v>
      </c>
      <c r="D15" s="131">
        <v>1</v>
      </c>
      <c r="E15" s="131">
        <v>1</v>
      </c>
      <c r="F15" s="131">
        <v>1</v>
      </c>
      <c r="G15" s="131">
        <v>1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0</v>
      </c>
    </row>
    <row r="16" spans="1:15" ht="15.75" customHeight="1" x14ac:dyDescent="0.35">
      <c r="B16" s="52" t="s">
        <v>60</v>
      </c>
      <c r="C16" s="131">
        <v>0</v>
      </c>
      <c r="D16" s="131">
        <v>0</v>
      </c>
      <c r="E16" s="131">
        <v>1</v>
      </c>
      <c r="F16" s="131">
        <v>1</v>
      </c>
      <c r="G16" s="131">
        <v>1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1">
        <v>0</v>
      </c>
    </row>
    <row r="17" spans="1:16" ht="15.75" customHeight="1" x14ac:dyDescent="0.35">
      <c r="B17" s="52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</row>
    <row r="18" spans="1:16" ht="15.75" customHeight="1" x14ac:dyDescent="0.35">
      <c r="A18" s="56" t="s">
        <v>32</v>
      </c>
      <c r="B18" s="52" t="s">
        <v>29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1</v>
      </c>
      <c r="I18" s="131">
        <v>1</v>
      </c>
      <c r="J18" s="131">
        <v>1</v>
      </c>
      <c r="K18" s="131">
        <v>1</v>
      </c>
      <c r="L18" s="131">
        <v>0</v>
      </c>
      <c r="M18" s="131">
        <v>0</v>
      </c>
      <c r="N18" s="131">
        <v>0</v>
      </c>
      <c r="O18" s="131">
        <v>0</v>
      </c>
    </row>
    <row r="19" spans="1:16" ht="15.75" customHeight="1" x14ac:dyDescent="0.35">
      <c r="A19" s="56"/>
      <c r="B19" s="52" t="s">
        <v>86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1</v>
      </c>
      <c r="I19" s="131">
        <v>1</v>
      </c>
      <c r="J19" s="131">
        <v>1</v>
      </c>
      <c r="K19" s="131">
        <v>1</v>
      </c>
      <c r="L19" s="131">
        <v>0</v>
      </c>
      <c r="M19" s="131">
        <v>0</v>
      </c>
      <c r="N19" s="131">
        <v>0</v>
      </c>
      <c r="O19" s="131">
        <v>0</v>
      </c>
    </row>
    <row r="20" spans="1:16" ht="15.75" customHeight="1" x14ac:dyDescent="0.35">
      <c r="B20" s="88" t="s">
        <v>187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1</v>
      </c>
      <c r="I20" s="131">
        <v>1</v>
      </c>
      <c r="J20" s="131">
        <v>1</v>
      </c>
      <c r="K20" s="131">
        <v>1</v>
      </c>
      <c r="L20" s="131">
        <v>0</v>
      </c>
      <c r="M20" s="131">
        <v>0</v>
      </c>
      <c r="N20" s="131">
        <v>0</v>
      </c>
      <c r="O20" s="131">
        <v>0</v>
      </c>
    </row>
    <row r="21" spans="1:16" ht="15.75" customHeight="1" x14ac:dyDescent="0.35">
      <c r="B21" s="88" t="s">
        <v>207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1</v>
      </c>
      <c r="I21" s="131">
        <v>1</v>
      </c>
      <c r="J21" s="131">
        <v>1</v>
      </c>
      <c r="K21" s="131">
        <v>1</v>
      </c>
      <c r="L21" s="131">
        <v>0</v>
      </c>
      <c r="M21" s="131">
        <v>0</v>
      </c>
      <c r="N21" s="131">
        <v>0</v>
      </c>
      <c r="O21" s="131">
        <v>0</v>
      </c>
    </row>
    <row r="22" spans="1:16" ht="15.75" customHeight="1" x14ac:dyDescent="0.35">
      <c r="B22" s="89" t="s">
        <v>57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1</v>
      </c>
      <c r="I22" s="131">
        <v>1</v>
      </c>
      <c r="J22" s="131">
        <v>1</v>
      </c>
      <c r="K22" s="131">
        <v>1</v>
      </c>
      <c r="L22" s="131">
        <v>0</v>
      </c>
      <c r="M22" s="131">
        <v>0</v>
      </c>
      <c r="N22" s="131">
        <v>0</v>
      </c>
      <c r="O22" s="131">
        <v>0</v>
      </c>
    </row>
    <row r="23" spans="1:16" ht="15.75" customHeight="1" x14ac:dyDescent="0.35">
      <c r="B23" s="52" t="s">
        <v>88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1</v>
      </c>
      <c r="I23" s="131">
        <v>1</v>
      </c>
      <c r="J23" s="131">
        <v>1</v>
      </c>
      <c r="K23" s="131">
        <v>1</v>
      </c>
      <c r="L23" s="131">
        <v>0</v>
      </c>
      <c r="M23" s="131">
        <v>0</v>
      </c>
      <c r="N23" s="131">
        <v>0</v>
      </c>
      <c r="O23" s="131">
        <v>0</v>
      </c>
    </row>
    <row r="24" spans="1:16" ht="15.75" customHeight="1" x14ac:dyDescent="0.35">
      <c r="B24" s="52" t="s">
        <v>87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1</v>
      </c>
      <c r="I24" s="131">
        <v>1</v>
      </c>
      <c r="J24" s="131">
        <v>1</v>
      </c>
      <c r="K24" s="131">
        <v>1</v>
      </c>
      <c r="L24" s="131">
        <v>0</v>
      </c>
      <c r="M24" s="131">
        <v>0</v>
      </c>
      <c r="N24" s="131">
        <v>0</v>
      </c>
      <c r="O24" s="131">
        <v>0</v>
      </c>
    </row>
    <row r="25" spans="1:16" ht="15.75" customHeight="1" x14ac:dyDescent="0.35">
      <c r="B25" s="52" t="s">
        <v>59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1</v>
      </c>
      <c r="I25" s="131">
        <v>1</v>
      </c>
      <c r="J25" s="131">
        <v>1</v>
      </c>
      <c r="K25" s="131">
        <v>1</v>
      </c>
      <c r="L25" s="131">
        <v>0</v>
      </c>
      <c r="M25" s="131">
        <v>0</v>
      </c>
      <c r="N25" s="131">
        <v>0</v>
      </c>
      <c r="O25" s="131">
        <v>0</v>
      </c>
    </row>
    <row r="26" spans="1:16" ht="15.75" customHeight="1" x14ac:dyDescent="0.35">
      <c r="B26" s="52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</row>
    <row r="27" spans="1:16" ht="16" customHeight="1" x14ac:dyDescent="0.35">
      <c r="A27" s="56" t="s">
        <v>37</v>
      </c>
      <c r="B27" s="52" t="s">
        <v>197</v>
      </c>
      <c r="C27" s="131">
        <v>0</v>
      </c>
      <c r="D27" s="131">
        <v>0</v>
      </c>
      <c r="E27" s="131">
        <v>0</v>
      </c>
      <c r="F27" s="131">
        <v>0</v>
      </c>
      <c r="G27" s="131">
        <v>0</v>
      </c>
      <c r="H27" s="131">
        <v>0</v>
      </c>
      <c r="I27" s="131">
        <v>0</v>
      </c>
      <c r="J27" s="131">
        <v>0</v>
      </c>
      <c r="K27" s="131">
        <v>0</v>
      </c>
      <c r="L27" s="131">
        <v>1</v>
      </c>
      <c r="M27" s="131">
        <v>0</v>
      </c>
      <c r="N27" s="131">
        <v>0</v>
      </c>
      <c r="O27" s="131">
        <v>0</v>
      </c>
      <c r="P27" s="90"/>
    </row>
    <row r="28" spans="1:16" ht="15.75" customHeight="1" x14ac:dyDescent="0.35">
      <c r="B28" s="59" t="s">
        <v>188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1</v>
      </c>
      <c r="M28" s="131">
        <v>1</v>
      </c>
      <c r="N28" s="131">
        <v>1</v>
      </c>
      <c r="O28" s="131">
        <v>1</v>
      </c>
    </row>
    <row r="29" spans="1:16" ht="15.75" customHeight="1" x14ac:dyDescent="0.35">
      <c r="A29" s="56"/>
      <c r="B29" s="59" t="s">
        <v>206</v>
      </c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1</v>
      </c>
      <c r="M29" s="131">
        <v>1</v>
      </c>
      <c r="N29" s="131">
        <v>1</v>
      </c>
      <c r="O29" s="131">
        <v>1</v>
      </c>
    </row>
    <row r="30" spans="1:16" ht="15.75" customHeight="1" x14ac:dyDescent="0.35">
      <c r="B30" s="59" t="s">
        <v>189</v>
      </c>
      <c r="C30" s="131">
        <v>0</v>
      </c>
      <c r="D30" s="131">
        <v>0</v>
      </c>
      <c r="E30" s="131">
        <v>0</v>
      </c>
      <c r="F30" s="131">
        <v>0</v>
      </c>
      <c r="G30" s="131">
        <v>0</v>
      </c>
      <c r="H30" s="131">
        <v>0</v>
      </c>
      <c r="I30" s="131">
        <v>0</v>
      </c>
      <c r="J30" s="131">
        <v>0</v>
      </c>
      <c r="K30" s="131">
        <v>0</v>
      </c>
      <c r="L30" s="131">
        <v>1</v>
      </c>
      <c r="M30" s="131">
        <v>1</v>
      </c>
      <c r="N30" s="131">
        <v>1</v>
      </c>
      <c r="O30" s="131">
        <v>1</v>
      </c>
    </row>
    <row r="31" spans="1:16" ht="15.75" customHeight="1" x14ac:dyDescent="0.35">
      <c r="B31" s="59" t="s">
        <v>190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I31" s="131">
        <v>0</v>
      </c>
      <c r="J31" s="131">
        <v>0</v>
      </c>
      <c r="K31" s="131">
        <v>0</v>
      </c>
      <c r="L31" s="131">
        <v>1</v>
      </c>
      <c r="M31" s="131">
        <v>0</v>
      </c>
      <c r="N31" s="131">
        <v>0</v>
      </c>
      <c r="O31" s="131">
        <v>0</v>
      </c>
    </row>
    <row r="32" spans="1:16" ht="15.75" customHeight="1" x14ac:dyDescent="0.35">
      <c r="B32" s="52"/>
      <c r="C32" s="128"/>
      <c r="D32" s="128"/>
      <c r="E32" s="129"/>
      <c r="F32" s="129"/>
      <c r="G32" s="129"/>
      <c r="H32" s="129"/>
      <c r="I32" s="129"/>
      <c r="J32" s="127"/>
      <c r="K32" s="127"/>
      <c r="L32" s="127"/>
      <c r="M32" s="127"/>
      <c r="N32" s="127"/>
      <c r="O32" s="127"/>
    </row>
    <row r="33" spans="1:15" ht="15.75" customHeight="1" x14ac:dyDescent="0.35">
      <c r="A33" s="56" t="s">
        <v>35</v>
      </c>
      <c r="B33" s="52" t="s">
        <v>63</v>
      </c>
      <c r="C33" s="131">
        <v>1</v>
      </c>
      <c r="D33" s="131">
        <v>0</v>
      </c>
      <c r="E33" s="131">
        <v>1</v>
      </c>
      <c r="F33" s="131">
        <v>1</v>
      </c>
      <c r="G33" s="131">
        <v>1</v>
      </c>
      <c r="H33" s="131">
        <v>1</v>
      </c>
      <c r="I33" s="131">
        <v>1</v>
      </c>
      <c r="J33" s="131">
        <v>1</v>
      </c>
      <c r="K33" s="131">
        <v>1</v>
      </c>
      <c r="L33" s="131">
        <v>1</v>
      </c>
      <c r="M33" s="131">
        <v>1</v>
      </c>
      <c r="N33" s="131">
        <v>1</v>
      </c>
      <c r="O33" s="131">
        <v>1</v>
      </c>
    </row>
    <row r="34" spans="1:15" ht="15.75" customHeight="1" x14ac:dyDescent="0.35">
      <c r="B34" s="52" t="s">
        <v>64</v>
      </c>
      <c r="C34" s="131">
        <v>1</v>
      </c>
      <c r="D34" s="131">
        <v>0</v>
      </c>
      <c r="E34" s="131">
        <v>1</v>
      </c>
      <c r="F34" s="131">
        <v>1</v>
      </c>
      <c r="G34" s="131">
        <v>1</v>
      </c>
      <c r="H34" s="131">
        <v>1</v>
      </c>
      <c r="I34" s="131">
        <v>1</v>
      </c>
      <c r="J34" s="131">
        <v>1</v>
      </c>
      <c r="K34" s="131">
        <v>1</v>
      </c>
      <c r="L34" s="131">
        <v>1</v>
      </c>
      <c r="M34" s="131">
        <v>1</v>
      </c>
      <c r="N34" s="131">
        <v>1</v>
      </c>
      <c r="O34" s="131">
        <v>1</v>
      </c>
    </row>
    <row r="35" spans="1:15" ht="15.75" customHeight="1" x14ac:dyDescent="0.35">
      <c r="B35" s="52" t="s">
        <v>62</v>
      </c>
      <c r="C35" s="131">
        <v>1</v>
      </c>
      <c r="D35" s="131">
        <v>0</v>
      </c>
      <c r="E35" s="131">
        <v>1</v>
      </c>
      <c r="F35" s="131">
        <v>1</v>
      </c>
      <c r="G35" s="131">
        <v>1</v>
      </c>
      <c r="H35" s="131">
        <v>1</v>
      </c>
      <c r="I35" s="131">
        <v>1</v>
      </c>
      <c r="J35" s="131">
        <v>1</v>
      </c>
      <c r="K35" s="131">
        <v>1</v>
      </c>
      <c r="L35" s="131">
        <v>1</v>
      </c>
      <c r="M35" s="131">
        <v>1</v>
      </c>
      <c r="N35" s="131">
        <v>1</v>
      </c>
      <c r="O35" s="131">
        <v>1</v>
      </c>
    </row>
    <row r="36" spans="1:15" ht="15.75" customHeight="1" x14ac:dyDescent="0.35">
      <c r="B36" s="52" t="s">
        <v>47</v>
      </c>
      <c r="C36" s="131">
        <v>1</v>
      </c>
      <c r="D36" s="131">
        <v>0</v>
      </c>
      <c r="E36" s="131">
        <v>1</v>
      </c>
      <c r="F36" s="131">
        <v>1</v>
      </c>
      <c r="G36" s="131">
        <v>1</v>
      </c>
      <c r="H36" s="131">
        <v>1</v>
      </c>
      <c r="I36" s="131">
        <v>1</v>
      </c>
      <c r="J36" s="131">
        <v>1</v>
      </c>
      <c r="K36" s="131">
        <v>1</v>
      </c>
      <c r="L36" s="131">
        <v>1</v>
      </c>
      <c r="M36" s="131">
        <v>1</v>
      </c>
      <c r="N36" s="131">
        <v>1</v>
      </c>
      <c r="O36" s="131">
        <v>1</v>
      </c>
    </row>
    <row r="37" spans="1:15" ht="15.75" customHeight="1" x14ac:dyDescent="0.35">
      <c r="B37" s="52" t="s">
        <v>34</v>
      </c>
      <c r="C37" s="131">
        <v>1</v>
      </c>
      <c r="D37" s="131">
        <v>1</v>
      </c>
      <c r="E37" s="131">
        <v>1</v>
      </c>
      <c r="F37" s="131">
        <v>1</v>
      </c>
      <c r="G37" s="131">
        <v>1</v>
      </c>
      <c r="H37" s="131">
        <v>1</v>
      </c>
      <c r="I37" s="131">
        <v>1</v>
      </c>
      <c r="J37" s="131">
        <v>1</v>
      </c>
      <c r="K37" s="131">
        <v>1</v>
      </c>
      <c r="L37" s="131">
        <v>1</v>
      </c>
      <c r="M37" s="131">
        <v>1</v>
      </c>
      <c r="N37" s="131">
        <v>1</v>
      </c>
      <c r="O37" s="131">
        <v>1</v>
      </c>
    </row>
    <row r="38" spans="1:15" ht="15.75" customHeight="1" x14ac:dyDescent="0.35">
      <c r="A38" s="91"/>
      <c r="B38" s="52" t="s">
        <v>83</v>
      </c>
      <c r="C38" s="131">
        <v>1</v>
      </c>
      <c r="D38" s="131">
        <v>1</v>
      </c>
      <c r="E38" s="131">
        <v>1</v>
      </c>
      <c r="F38" s="131">
        <v>1</v>
      </c>
      <c r="G38" s="131">
        <v>1</v>
      </c>
      <c r="H38" s="131">
        <v>1</v>
      </c>
      <c r="I38" s="131">
        <v>1</v>
      </c>
      <c r="J38" s="131">
        <v>1</v>
      </c>
      <c r="K38" s="131">
        <v>1</v>
      </c>
      <c r="L38" s="131">
        <v>1</v>
      </c>
      <c r="M38" s="131">
        <v>1</v>
      </c>
      <c r="N38" s="131">
        <v>1</v>
      </c>
      <c r="O38" s="131">
        <v>1</v>
      </c>
    </row>
    <row r="39" spans="1:15" s="91" customFormat="1" ht="15.75" customHeight="1" x14ac:dyDescent="0.35">
      <c r="B39" s="52" t="s">
        <v>82</v>
      </c>
      <c r="C39" s="131">
        <v>1</v>
      </c>
      <c r="D39" s="131">
        <v>1</v>
      </c>
      <c r="E39" s="131">
        <v>1</v>
      </c>
      <c r="F39" s="131">
        <v>1</v>
      </c>
      <c r="G39" s="131">
        <v>1</v>
      </c>
      <c r="H39" s="131">
        <v>1</v>
      </c>
      <c r="I39" s="131">
        <v>1</v>
      </c>
      <c r="J39" s="131">
        <v>1</v>
      </c>
      <c r="K39" s="131">
        <v>1</v>
      </c>
      <c r="L39" s="131">
        <v>1</v>
      </c>
      <c r="M39" s="131">
        <v>1</v>
      </c>
      <c r="N39" s="131">
        <v>1</v>
      </c>
      <c r="O39" s="131">
        <v>1</v>
      </c>
    </row>
    <row r="40" spans="1:15" s="91" customFormat="1" ht="15.75" customHeight="1" x14ac:dyDescent="0.35">
      <c r="B40" s="52" t="s">
        <v>81</v>
      </c>
      <c r="C40" s="131">
        <v>1</v>
      </c>
      <c r="D40" s="131">
        <v>1</v>
      </c>
      <c r="E40" s="131">
        <v>1</v>
      </c>
      <c r="F40" s="131">
        <v>1</v>
      </c>
      <c r="G40" s="131">
        <v>1</v>
      </c>
      <c r="H40" s="131">
        <v>1</v>
      </c>
      <c r="I40" s="131">
        <v>1</v>
      </c>
      <c r="J40" s="131">
        <v>1</v>
      </c>
      <c r="K40" s="131">
        <v>1</v>
      </c>
      <c r="L40" s="131">
        <v>1</v>
      </c>
      <c r="M40" s="131">
        <v>1</v>
      </c>
      <c r="N40" s="131">
        <v>1</v>
      </c>
      <c r="O40" s="131">
        <v>1</v>
      </c>
    </row>
    <row r="41" spans="1:15" s="91" customFormat="1" ht="15.75" customHeight="1" x14ac:dyDescent="0.35">
      <c r="B41" s="52" t="s">
        <v>79</v>
      </c>
      <c r="C41" s="131">
        <v>1</v>
      </c>
      <c r="D41" s="131">
        <v>1</v>
      </c>
      <c r="E41" s="131">
        <v>1</v>
      </c>
      <c r="F41" s="131">
        <v>1</v>
      </c>
      <c r="G41" s="131">
        <v>1</v>
      </c>
      <c r="H41" s="131">
        <v>1</v>
      </c>
      <c r="I41" s="131">
        <v>1</v>
      </c>
      <c r="J41" s="131">
        <v>1</v>
      </c>
      <c r="K41" s="131">
        <v>1</v>
      </c>
      <c r="L41" s="131">
        <v>1</v>
      </c>
      <c r="M41" s="131">
        <v>1</v>
      </c>
      <c r="N41" s="131">
        <v>1</v>
      </c>
      <c r="O41" s="131">
        <v>1</v>
      </c>
    </row>
    <row r="42" spans="1:15" ht="15" customHeight="1" x14ac:dyDescent="0.35">
      <c r="B42" s="52" t="s">
        <v>80</v>
      </c>
      <c r="C42" s="131">
        <v>1</v>
      </c>
      <c r="D42" s="131">
        <v>1</v>
      </c>
      <c r="E42" s="131">
        <v>1</v>
      </c>
      <c r="F42" s="131">
        <v>1</v>
      </c>
      <c r="G42" s="131">
        <v>1</v>
      </c>
      <c r="H42" s="131">
        <v>1</v>
      </c>
      <c r="I42" s="131">
        <v>1</v>
      </c>
      <c r="J42" s="131">
        <v>1</v>
      </c>
      <c r="K42" s="131">
        <v>1</v>
      </c>
      <c r="L42" s="131">
        <v>1</v>
      </c>
      <c r="M42" s="131">
        <v>1</v>
      </c>
      <c r="N42" s="131">
        <v>1</v>
      </c>
      <c r="O42" s="131">
        <v>1</v>
      </c>
    </row>
  </sheetData>
  <sheetProtection algorithmName="SHA-512" hashValue="yfZukqu3RWjjeuiVMlqN09+2HNaevQsrjUP9p6/13PqZwtEIUsKGyedkbTjbShrw5KKgoiFv/9GpW0J6hcl28w==" saltValue="MK+gpiv4fzVwTMGvE6zb4w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abSelected="1" topLeftCell="A16" workbookViewId="0">
      <selection activeCell="E30" sqref="E30:E31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1"/>
      <c r="C2" s="131"/>
      <c r="D2" s="131"/>
      <c r="E2" s="131"/>
      <c r="F2" s="131"/>
      <c r="G2" s="131"/>
      <c r="H2" s="131"/>
      <c r="I2" s="131" t="s">
        <v>194</v>
      </c>
      <c r="J2" s="131"/>
      <c r="K2" s="131"/>
    </row>
    <row r="3" spans="1:11" x14ac:dyDescent="0.25">
      <c r="A3" s="52" t="s">
        <v>86</v>
      </c>
      <c r="B3" s="131"/>
      <c r="C3" s="131"/>
      <c r="D3" s="131"/>
      <c r="E3" s="131"/>
      <c r="F3" s="131"/>
      <c r="G3" s="131"/>
      <c r="H3" s="131" t="s">
        <v>194</v>
      </c>
      <c r="I3" s="131"/>
      <c r="J3" s="131"/>
      <c r="K3" s="131"/>
    </row>
    <row r="4" spans="1:11" x14ac:dyDescent="0.25">
      <c r="A4" s="52" t="s">
        <v>61</v>
      </c>
      <c r="B4" s="131"/>
      <c r="C4" s="131"/>
      <c r="D4" s="131" t="s">
        <v>194</v>
      </c>
      <c r="E4" s="131"/>
      <c r="F4" s="131"/>
      <c r="G4" s="131"/>
      <c r="H4" s="131"/>
      <c r="I4" s="131"/>
      <c r="J4" s="131"/>
      <c r="K4" s="131"/>
    </row>
    <row r="5" spans="1:11" x14ac:dyDescent="0.25">
      <c r="A5" s="52" t="s">
        <v>149</v>
      </c>
      <c r="B5" s="131"/>
      <c r="C5" s="131" t="s">
        <v>194</v>
      </c>
      <c r="D5" s="131"/>
      <c r="E5" s="131"/>
      <c r="F5" s="131"/>
      <c r="G5" s="131"/>
      <c r="H5" s="131"/>
      <c r="I5" s="131"/>
      <c r="J5" s="131"/>
      <c r="K5" s="131"/>
    </row>
    <row r="6" spans="1:11" x14ac:dyDescent="0.25">
      <c r="A6" s="52" t="s">
        <v>197</v>
      </c>
      <c r="B6" s="131"/>
      <c r="C6" s="131"/>
      <c r="D6" s="131"/>
      <c r="E6" s="131"/>
      <c r="F6" s="131"/>
      <c r="G6" s="131"/>
      <c r="H6" s="131"/>
      <c r="I6" s="131"/>
      <c r="J6" s="131" t="s">
        <v>194</v>
      </c>
      <c r="K6" s="131" t="s">
        <v>194</v>
      </c>
    </row>
    <row r="7" spans="1:11" x14ac:dyDescent="0.25">
      <c r="A7" s="52" t="s">
        <v>63</v>
      </c>
      <c r="B7" s="131"/>
      <c r="C7" s="131" t="s">
        <v>194</v>
      </c>
      <c r="D7" s="131"/>
      <c r="E7" s="131"/>
      <c r="F7" s="131"/>
      <c r="G7" s="131"/>
      <c r="H7" s="131" t="s">
        <v>194</v>
      </c>
      <c r="I7" s="131"/>
      <c r="J7" s="131"/>
      <c r="K7" s="131"/>
    </row>
    <row r="8" spans="1:11" x14ac:dyDescent="0.25">
      <c r="A8" s="52" t="s">
        <v>64</v>
      </c>
      <c r="B8" s="131"/>
      <c r="C8" s="131" t="s">
        <v>194</v>
      </c>
      <c r="D8" s="131"/>
      <c r="E8" s="131"/>
      <c r="F8" s="131"/>
      <c r="G8" s="131"/>
      <c r="H8" s="131" t="s">
        <v>194</v>
      </c>
      <c r="I8" s="131"/>
      <c r="J8" s="131"/>
      <c r="K8" s="131"/>
    </row>
    <row r="9" spans="1:11" x14ac:dyDescent="0.25">
      <c r="A9" s="52" t="s">
        <v>62</v>
      </c>
      <c r="B9" s="131"/>
      <c r="C9" s="131" t="s">
        <v>194</v>
      </c>
      <c r="D9" s="131"/>
      <c r="E9" s="131"/>
      <c r="F9" s="131"/>
      <c r="G9" s="131"/>
      <c r="H9" s="131" t="s">
        <v>194</v>
      </c>
      <c r="I9" s="131"/>
      <c r="J9" s="131"/>
      <c r="K9" s="131"/>
    </row>
    <row r="10" spans="1:11" x14ac:dyDescent="0.25">
      <c r="A10" s="59" t="s">
        <v>188</v>
      </c>
      <c r="B10" s="131"/>
      <c r="C10" s="131" t="s">
        <v>194</v>
      </c>
      <c r="D10" s="131"/>
      <c r="E10" s="131"/>
      <c r="F10" s="131"/>
      <c r="G10" s="131"/>
      <c r="H10" s="131"/>
      <c r="I10" s="131"/>
      <c r="J10" s="131"/>
      <c r="K10" s="131"/>
    </row>
    <row r="11" spans="1:11" x14ac:dyDescent="0.25">
      <c r="A11" s="59" t="s">
        <v>206</v>
      </c>
      <c r="B11" s="131"/>
      <c r="C11" s="131" t="s">
        <v>194</v>
      </c>
      <c r="D11" s="131"/>
      <c r="E11" s="131"/>
      <c r="F11" s="131"/>
      <c r="G11" s="131"/>
      <c r="H11" s="131"/>
      <c r="I11" s="131"/>
      <c r="J11" s="131"/>
      <c r="K11" s="131"/>
    </row>
    <row r="12" spans="1:11" x14ac:dyDescent="0.25">
      <c r="A12" s="59" t="s">
        <v>189</v>
      </c>
      <c r="B12" s="131"/>
      <c r="C12" s="131" t="s">
        <v>194</v>
      </c>
      <c r="D12" s="131"/>
      <c r="E12" s="131"/>
      <c r="F12" s="131"/>
      <c r="G12" s="131"/>
      <c r="H12" s="131"/>
      <c r="I12" s="131"/>
      <c r="J12" s="131"/>
      <c r="K12" s="131"/>
    </row>
    <row r="13" spans="1:11" x14ac:dyDescent="0.25">
      <c r="A13" s="59" t="s">
        <v>190</v>
      </c>
      <c r="B13" s="131"/>
      <c r="C13" s="131" t="s">
        <v>194</v>
      </c>
      <c r="D13" s="131"/>
      <c r="E13" s="131"/>
      <c r="F13" s="131"/>
      <c r="G13" s="131"/>
      <c r="H13" s="131"/>
      <c r="I13" s="131"/>
      <c r="J13" s="131"/>
      <c r="K13" s="131"/>
    </row>
    <row r="14" spans="1:11" x14ac:dyDescent="0.25">
      <c r="A14" s="88" t="s">
        <v>187</v>
      </c>
      <c r="B14" s="131"/>
      <c r="C14" s="131" t="s">
        <v>194</v>
      </c>
      <c r="D14" s="131"/>
      <c r="E14" s="131"/>
      <c r="F14" s="131"/>
      <c r="G14" s="131"/>
      <c r="H14" s="131"/>
      <c r="I14" s="131" t="s">
        <v>194</v>
      </c>
      <c r="J14" s="131"/>
      <c r="K14" s="131"/>
    </row>
    <row r="15" spans="1:11" x14ac:dyDescent="0.25">
      <c r="A15" s="88" t="s">
        <v>207</v>
      </c>
      <c r="B15" s="131"/>
      <c r="C15" s="131" t="s">
        <v>194</v>
      </c>
      <c r="D15" s="131"/>
      <c r="E15" s="131"/>
      <c r="F15" s="131"/>
      <c r="G15" s="131"/>
      <c r="H15" s="131"/>
      <c r="I15" s="131" t="s">
        <v>194</v>
      </c>
      <c r="J15" s="131"/>
      <c r="K15" s="131"/>
    </row>
    <row r="16" spans="1:11" x14ac:dyDescent="0.25">
      <c r="A16" s="52" t="s">
        <v>57</v>
      </c>
      <c r="B16" s="131"/>
      <c r="C16" s="131" t="s">
        <v>194</v>
      </c>
      <c r="D16" s="131"/>
      <c r="E16" s="131"/>
      <c r="F16" s="131"/>
      <c r="G16" s="131"/>
      <c r="H16" s="131" t="s">
        <v>194</v>
      </c>
      <c r="I16" s="131" t="s">
        <v>194</v>
      </c>
      <c r="J16" s="131"/>
      <c r="K16" s="131"/>
    </row>
    <row r="17" spans="1:11" x14ac:dyDescent="0.25">
      <c r="A17" s="52" t="s">
        <v>47</v>
      </c>
      <c r="B17" s="131"/>
      <c r="C17" s="131" t="s">
        <v>194</v>
      </c>
      <c r="D17" s="131"/>
      <c r="E17" s="131"/>
      <c r="F17" s="131"/>
      <c r="G17" s="131"/>
      <c r="H17" s="131"/>
      <c r="I17" s="131"/>
      <c r="J17" s="131"/>
      <c r="K17" s="131"/>
    </row>
    <row r="18" spans="1:11" x14ac:dyDescent="0.25">
      <c r="A18" s="52" t="s">
        <v>173</v>
      </c>
      <c r="B18" s="131" t="s">
        <v>194</v>
      </c>
      <c r="C18" s="131"/>
      <c r="D18" s="131"/>
      <c r="E18" s="131"/>
      <c r="F18" s="131" t="s">
        <v>194</v>
      </c>
      <c r="G18" s="131"/>
      <c r="H18" s="131"/>
      <c r="I18" s="131"/>
      <c r="J18" s="131"/>
      <c r="K18" s="131"/>
    </row>
    <row r="19" spans="1:11" x14ac:dyDescent="0.25">
      <c r="A19" s="52" t="s">
        <v>198</v>
      </c>
      <c r="B19" s="131" t="s">
        <v>194</v>
      </c>
      <c r="C19" s="131"/>
      <c r="D19" s="131"/>
      <c r="E19" s="131"/>
      <c r="F19" s="131" t="s">
        <v>194</v>
      </c>
      <c r="G19" s="131"/>
      <c r="H19" s="131"/>
      <c r="I19" s="131"/>
      <c r="J19" s="131"/>
      <c r="K19" s="131"/>
    </row>
    <row r="20" spans="1:11" x14ac:dyDescent="0.25">
      <c r="A20" s="52" t="s">
        <v>199</v>
      </c>
      <c r="B20" s="131" t="s">
        <v>194</v>
      </c>
      <c r="C20" s="131"/>
      <c r="D20" s="131"/>
      <c r="E20" s="131"/>
      <c r="F20" s="131" t="s">
        <v>194</v>
      </c>
      <c r="G20" s="131"/>
      <c r="H20" s="131"/>
      <c r="I20" s="131"/>
      <c r="J20" s="131"/>
      <c r="K20" s="131"/>
    </row>
    <row r="21" spans="1:11" x14ac:dyDescent="0.25">
      <c r="A21" s="52" t="s">
        <v>195</v>
      </c>
      <c r="B21" s="131"/>
      <c r="C21" s="131"/>
      <c r="D21" s="131"/>
      <c r="E21" s="131"/>
      <c r="F21" s="131"/>
      <c r="G21" s="131"/>
      <c r="H21" s="131" t="s">
        <v>194</v>
      </c>
      <c r="I21" s="131" t="s">
        <v>194</v>
      </c>
      <c r="J21" s="131"/>
      <c r="K21" s="131"/>
    </row>
    <row r="22" spans="1:11" x14ac:dyDescent="0.25">
      <c r="A22" s="52" t="s">
        <v>136</v>
      </c>
      <c r="B22" s="131" t="s">
        <v>194</v>
      </c>
      <c r="C22" s="131" t="s">
        <v>194</v>
      </c>
      <c r="D22" s="131" t="s">
        <v>194</v>
      </c>
      <c r="E22" s="131"/>
      <c r="F22" s="131"/>
      <c r="G22" s="131"/>
      <c r="H22" s="131"/>
      <c r="I22" s="131"/>
      <c r="J22" s="131"/>
      <c r="K22" s="131"/>
    </row>
    <row r="23" spans="1:11" x14ac:dyDescent="0.25">
      <c r="A23" s="52" t="s">
        <v>34</v>
      </c>
      <c r="B23" s="131"/>
      <c r="C23" s="131" t="s">
        <v>194</v>
      </c>
      <c r="D23" s="131"/>
      <c r="E23" s="131"/>
      <c r="F23" s="131"/>
      <c r="G23" s="131"/>
      <c r="H23" s="131"/>
      <c r="I23" s="131" t="s">
        <v>194</v>
      </c>
      <c r="J23" s="131"/>
      <c r="K23" s="131"/>
    </row>
    <row r="24" spans="1:11" x14ac:dyDescent="0.25">
      <c r="A24" s="52" t="s">
        <v>88</v>
      </c>
      <c r="B24" s="131"/>
      <c r="C24" s="131"/>
      <c r="D24" s="131"/>
      <c r="E24" s="131"/>
      <c r="F24" s="131"/>
      <c r="G24" s="131"/>
      <c r="H24" s="131" t="s">
        <v>194</v>
      </c>
      <c r="I24" s="131"/>
      <c r="J24" s="131"/>
      <c r="K24" s="131"/>
    </row>
    <row r="25" spans="1:11" x14ac:dyDescent="0.25">
      <c r="A25" s="52" t="s">
        <v>87</v>
      </c>
      <c r="B25" s="131"/>
      <c r="C25" s="131"/>
      <c r="D25" s="131"/>
      <c r="E25" s="131"/>
      <c r="F25" s="131"/>
      <c r="G25" s="131"/>
      <c r="H25" s="131" t="s">
        <v>194</v>
      </c>
      <c r="I25" s="131"/>
      <c r="J25" s="131"/>
      <c r="K25" s="131"/>
    </row>
    <row r="26" spans="1:11" x14ac:dyDescent="0.25">
      <c r="A26" s="52" t="s">
        <v>137</v>
      </c>
      <c r="B26" s="131"/>
      <c r="C26" s="131" t="s">
        <v>194</v>
      </c>
      <c r="D26" s="131"/>
      <c r="E26" s="131"/>
      <c r="F26" s="131"/>
      <c r="G26" s="131"/>
      <c r="H26" s="131"/>
      <c r="I26" s="131"/>
      <c r="J26" s="131"/>
      <c r="K26" s="131"/>
    </row>
    <row r="27" spans="1:11" x14ac:dyDescent="0.25">
      <c r="A27" s="52" t="s">
        <v>59</v>
      </c>
      <c r="B27" s="131"/>
      <c r="C27" s="131" t="s">
        <v>194</v>
      </c>
      <c r="D27" s="131"/>
      <c r="E27" s="131"/>
      <c r="F27" s="131"/>
      <c r="G27" s="131"/>
      <c r="H27" s="131"/>
      <c r="I27" s="131" t="s">
        <v>194</v>
      </c>
      <c r="J27" s="131"/>
      <c r="K27" s="131"/>
    </row>
    <row r="28" spans="1:11" x14ac:dyDescent="0.25">
      <c r="A28" s="52" t="s">
        <v>84</v>
      </c>
      <c r="B28" s="131"/>
      <c r="C28" s="131"/>
      <c r="D28" s="131"/>
      <c r="E28" s="131"/>
      <c r="F28" s="131"/>
      <c r="G28" s="131"/>
      <c r="H28" s="131" t="s">
        <v>194</v>
      </c>
      <c r="I28" s="131"/>
      <c r="J28" s="131"/>
      <c r="K28" s="131"/>
    </row>
    <row r="29" spans="1:11" x14ac:dyDescent="0.25">
      <c r="A29" s="52" t="s">
        <v>58</v>
      </c>
      <c r="B29" s="131" t="s">
        <v>194</v>
      </c>
      <c r="C29" s="131"/>
      <c r="D29" s="131" t="s">
        <v>194</v>
      </c>
      <c r="E29" s="131"/>
      <c r="F29" s="131"/>
      <c r="G29" s="131"/>
      <c r="H29" s="131"/>
      <c r="I29" s="131"/>
      <c r="J29" s="131"/>
      <c r="K29" s="131"/>
    </row>
    <row r="30" spans="1:11" x14ac:dyDescent="0.25">
      <c r="A30" s="52" t="s">
        <v>67</v>
      </c>
      <c r="B30" s="131"/>
      <c r="C30" s="131"/>
      <c r="D30" s="131"/>
      <c r="E30" s="131" t="s">
        <v>194</v>
      </c>
      <c r="F30" s="131"/>
      <c r="G30" s="131"/>
      <c r="H30" s="131"/>
      <c r="I30" s="131"/>
      <c r="J30" s="131"/>
      <c r="K30" s="131"/>
    </row>
    <row r="31" spans="1:11" x14ac:dyDescent="0.25">
      <c r="A31" s="52" t="s">
        <v>183</v>
      </c>
      <c r="B31" s="131"/>
      <c r="C31" s="131"/>
      <c r="D31" s="131"/>
      <c r="E31" s="131" t="s">
        <v>194</v>
      </c>
      <c r="F31" s="131"/>
      <c r="G31" s="131"/>
      <c r="H31" s="131"/>
      <c r="I31" s="131"/>
      <c r="J31" s="131"/>
      <c r="K31" s="131"/>
    </row>
    <row r="32" spans="1:11" x14ac:dyDescent="0.25">
      <c r="A32" s="52" t="s">
        <v>28</v>
      </c>
      <c r="B32" s="131"/>
      <c r="C32" s="131"/>
      <c r="D32" s="131"/>
      <c r="E32" s="131"/>
      <c r="F32" s="131"/>
      <c r="G32" s="131" t="s">
        <v>194</v>
      </c>
      <c r="H32" s="131" t="s">
        <v>194</v>
      </c>
      <c r="I32" s="131"/>
      <c r="J32" s="131"/>
      <c r="K32" s="131"/>
    </row>
    <row r="33" spans="1:11" x14ac:dyDescent="0.25">
      <c r="A33" s="52" t="s">
        <v>83</v>
      </c>
      <c r="B33" s="131"/>
      <c r="C33" s="131"/>
      <c r="D33" s="131"/>
      <c r="E33" s="131"/>
      <c r="F33" s="131"/>
      <c r="G33" s="131" t="s">
        <v>194</v>
      </c>
      <c r="H33" s="131" t="s">
        <v>194</v>
      </c>
      <c r="I33" s="131"/>
      <c r="J33" s="131"/>
      <c r="K33" s="131"/>
    </row>
    <row r="34" spans="1:11" x14ac:dyDescent="0.25">
      <c r="A34" s="52" t="s">
        <v>82</v>
      </c>
      <c r="B34" s="131"/>
      <c r="C34" s="131"/>
      <c r="D34" s="131"/>
      <c r="E34" s="131"/>
      <c r="F34" s="131"/>
      <c r="G34" s="131" t="s">
        <v>194</v>
      </c>
      <c r="H34" s="131" t="s">
        <v>194</v>
      </c>
      <c r="I34" s="131"/>
      <c r="J34" s="131"/>
      <c r="K34" s="131"/>
    </row>
    <row r="35" spans="1:11" x14ac:dyDescent="0.25">
      <c r="A35" s="52" t="s">
        <v>81</v>
      </c>
      <c r="B35" s="131"/>
      <c r="C35" s="131"/>
      <c r="D35" s="131"/>
      <c r="E35" s="131"/>
      <c r="F35" s="131"/>
      <c r="G35" s="131" t="s">
        <v>194</v>
      </c>
      <c r="H35" s="131" t="s">
        <v>194</v>
      </c>
      <c r="I35" s="131"/>
      <c r="J35" s="131"/>
      <c r="K35" s="131"/>
    </row>
    <row r="36" spans="1:11" x14ac:dyDescent="0.25">
      <c r="A36" s="52" t="s">
        <v>79</v>
      </c>
      <c r="B36" s="131"/>
      <c r="C36" s="131"/>
      <c r="D36" s="131"/>
      <c r="E36" s="131"/>
      <c r="F36" s="131"/>
      <c r="G36" s="131" t="s">
        <v>194</v>
      </c>
      <c r="H36" s="131" t="s">
        <v>194</v>
      </c>
      <c r="I36" s="131"/>
      <c r="J36" s="131"/>
      <c r="K36" s="131"/>
    </row>
    <row r="37" spans="1:11" x14ac:dyDescent="0.25">
      <c r="A37" s="52" t="s">
        <v>80</v>
      </c>
      <c r="B37" s="131"/>
      <c r="C37" s="131"/>
      <c r="D37" s="131"/>
      <c r="E37" s="131"/>
      <c r="F37" s="131"/>
      <c r="G37" s="131" t="s">
        <v>194</v>
      </c>
      <c r="H37" s="131" t="s">
        <v>194</v>
      </c>
      <c r="I37" s="131"/>
      <c r="J37" s="131"/>
      <c r="K37" s="131"/>
    </row>
    <row r="38" spans="1:11" x14ac:dyDescent="0.25">
      <c r="A38" s="52" t="s">
        <v>85</v>
      </c>
      <c r="B38" s="131"/>
      <c r="C38" s="131"/>
      <c r="D38" s="131"/>
      <c r="E38" s="131"/>
      <c r="F38" s="131"/>
      <c r="G38" s="131"/>
      <c r="H38" s="131" t="s">
        <v>194</v>
      </c>
      <c r="I38" s="131"/>
      <c r="J38" s="131"/>
      <c r="K38" s="131"/>
    </row>
    <row r="39" spans="1:11" x14ac:dyDescent="0.25">
      <c r="A39" s="52" t="s">
        <v>60</v>
      </c>
      <c r="B39" s="131" t="s">
        <v>194</v>
      </c>
      <c r="C39" s="131"/>
      <c r="D39" s="131"/>
      <c r="E39" s="131"/>
      <c r="F39" s="131"/>
      <c r="G39" s="131" t="s">
        <v>194</v>
      </c>
      <c r="H39" s="131" t="s">
        <v>194</v>
      </c>
      <c r="I39" s="131"/>
      <c r="J39" s="131"/>
      <c r="K39" s="131"/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1" t="s">
        <v>194</v>
      </c>
      <c r="C2" s="131" t="s">
        <v>194</v>
      </c>
      <c r="D2" s="131" t="s">
        <v>194</v>
      </c>
      <c r="E2" s="131" t="s">
        <v>194</v>
      </c>
      <c r="F2" s="131" t="s">
        <v>194</v>
      </c>
      <c r="G2" s="131" t="s">
        <v>194</v>
      </c>
      <c r="H2" s="131" t="s">
        <v>194</v>
      </c>
      <c r="I2" s="131"/>
      <c r="J2" s="131"/>
      <c r="K2" s="131"/>
    </row>
    <row r="3" spans="1:11" x14ac:dyDescent="0.25">
      <c r="A3" s="35" t="s">
        <v>2</v>
      </c>
      <c r="B3" s="131" t="s">
        <v>194</v>
      </c>
      <c r="C3" s="131" t="s">
        <v>194</v>
      </c>
      <c r="D3" s="131" t="s">
        <v>194</v>
      </c>
      <c r="E3" s="131" t="s">
        <v>194</v>
      </c>
      <c r="F3" s="131" t="s">
        <v>194</v>
      </c>
      <c r="G3" s="131" t="s">
        <v>194</v>
      </c>
      <c r="H3" s="131" t="s">
        <v>194</v>
      </c>
      <c r="I3" s="131"/>
      <c r="J3" s="131"/>
      <c r="K3" s="131"/>
    </row>
    <row r="4" spans="1:11" x14ac:dyDescent="0.25">
      <c r="A4" s="35" t="s">
        <v>3</v>
      </c>
      <c r="B4" s="131" t="s">
        <v>194</v>
      </c>
      <c r="C4" s="131" t="s">
        <v>194</v>
      </c>
      <c r="D4" s="131" t="s">
        <v>194</v>
      </c>
      <c r="E4" s="131" t="s">
        <v>194</v>
      </c>
      <c r="F4" s="131" t="s">
        <v>194</v>
      </c>
      <c r="G4" s="131" t="s">
        <v>194</v>
      </c>
      <c r="H4" s="131" t="s">
        <v>194</v>
      </c>
      <c r="I4" s="131"/>
      <c r="J4" s="131"/>
      <c r="K4" s="131"/>
    </row>
    <row r="5" spans="1:11" x14ac:dyDescent="0.25">
      <c r="A5" s="35" t="s">
        <v>4</v>
      </c>
      <c r="B5" s="131" t="s">
        <v>194</v>
      </c>
      <c r="C5" s="131" t="s">
        <v>194</v>
      </c>
      <c r="D5" s="131" t="s">
        <v>194</v>
      </c>
      <c r="E5" s="131" t="s">
        <v>194</v>
      </c>
      <c r="F5" s="131" t="s">
        <v>194</v>
      </c>
      <c r="G5" s="131" t="s">
        <v>194</v>
      </c>
      <c r="H5" s="131" t="s">
        <v>194</v>
      </c>
      <c r="I5" s="131"/>
      <c r="J5" s="131"/>
      <c r="K5" s="131"/>
    </row>
    <row r="6" spans="1:11" x14ac:dyDescent="0.25">
      <c r="A6" s="35" t="s">
        <v>5</v>
      </c>
      <c r="B6" s="131" t="s">
        <v>194</v>
      </c>
      <c r="C6" s="131" t="s">
        <v>194</v>
      </c>
      <c r="D6" s="131" t="s">
        <v>194</v>
      </c>
      <c r="E6" s="131" t="s">
        <v>194</v>
      </c>
      <c r="F6" s="131" t="s">
        <v>194</v>
      </c>
      <c r="G6" s="131" t="s">
        <v>194</v>
      </c>
      <c r="H6" s="131" t="s">
        <v>194</v>
      </c>
      <c r="I6" s="131"/>
      <c r="J6" s="131"/>
      <c r="K6" s="131"/>
    </row>
    <row r="7" spans="1:11" x14ac:dyDescent="0.25">
      <c r="A7" s="35" t="s">
        <v>53</v>
      </c>
      <c r="B7" s="131"/>
      <c r="C7" s="131" t="s">
        <v>194</v>
      </c>
      <c r="D7" s="131"/>
      <c r="E7" s="131"/>
      <c r="F7" s="131"/>
      <c r="G7" s="131"/>
      <c r="H7" s="131" t="s">
        <v>194</v>
      </c>
      <c r="I7" s="131" t="s">
        <v>194</v>
      </c>
      <c r="J7" s="131"/>
      <c r="K7" s="131"/>
    </row>
    <row r="8" spans="1:11" x14ac:dyDescent="0.25">
      <c r="A8" s="35" t="s">
        <v>54</v>
      </c>
      <c r="B8" s="131"/>
      <c r="C8" s="131" t="s">
        <v>194</v>
      </c>
      <c r="D8" s="131"/>
      <c r="E8" s="131"/>
      <c r="F8" s="131"/>
      <c r="G8" s="131"/>
      <c r="H8" s="131" t="s">
        <v>194</v>
      </c>
      <c r="I8" s="131" t="s">
        <v>194</v>
      </c>
      <c r="J8" s="131"/>
      <c r="K8" s="131"/>
    </row>
    <row r="9" spans="1:11" x14ac:dyDescent="0.25">
      <c r="A9" s="35" t="s">
        <v>55</v>
      </c>
      <c r="B9" s="131"/>
      <c r="C9" s="131" t="s">
        <v>194</v>
      </c>
      <c r="D9" s="131"/>
      <c r="E9" s="131"/>
      <c r="F9" s="131"/>
      <c r="G9" s="131"/>
      <c r="H9" s="131" t="s">
        <v>194</v>
      </c>
      <c r="I9" s="131" t="s">
        <v>194</v>
      </c>
      <c r="J9" s="131"/>
      <c r="K9" s="131"/>
    </row>
    <row r="10" spans="1:11" x14ac:dyDescent="0.25">
      <c r="A10" s="35" t="s">
        <v>56</v>
      </c>
      <c r="B10" s="131"/>
      <c r="C10" s="131" t="s">
        <v>194</v>
      </c>
      <c r="D10" s="131"/>
      <c r="E10" s="131"/>
      <c r="F10" s="131"/>
      <c r="G10" s="131"/>
      <c r="H10" s="131" t="s">
        <v>194</v>
      </c>
      <c r="I10" s="131" t="s">
        <v>194</v>
      </c>
      <c r="J10" s="131"/>
      <c r="K10" s="131"/>
    </row>
    <row r="11" spans="1:11" x14ac:dyDescent="0.25">
      <c r="A11" s="35" t="s">
        <v>49</v>
      </c>
      <c r="B11" s="131"/>
      <c r="C11" s="131" t="s">
        <v>194</v>
      </c>
      <c r="D11" s="131"/>
      <c r="E11" s="131"/>
      <c r="F11" s="131"/>
      <c r="G11" s="131"/>
      <c r="H11" s="131"/>
      <c r="I11" s="131"/>
      <c r="J11" s="131" t="s">
        <v>194</v>
      </c>
      <c r="K11" s="131" t="s">
        <v>194</v>
      </c>
    </row>
    <row r="12" spans="1:11" x14ac:dyDescent="0.25">
      <c r="A12" s="35" t="s">
        <v>50</v>
      </c>
      <c r="B12" s="131"/>
      <c r="C12" s="131" t="s">
        <v>194</v>
      </c>
      <c r="D12" s="131"/>
      <c r="E12" s="131"/>
      <c r="F12" s="131"/>
      <c r="G12" s="131"/>
      <c r="H12" s="131"/>
      <c r="I12" s="131"/>
      <c r="J12" s="131"/>
      <c r="K12" s="131" t="s">
        <v>194</v>
      </c>
    </row>
    <row r="13" spans="1:11" x14ac:dyDescent="0.25">
      <c r="A13" s="35" t="s">
        <v>51</v>
      </c>
      <c r="B13" s="131"/>
      <c r="C13" s="131" t="s">
        <v>194</v>
      </c>
      <c r="D13" s="131"/>
      <c r="E13" s="131"/>
      <c r="F13" s="131"/>
      <c r="G13" s="131"/>
      <c r="H13" s="131"/>
      <c r="I13" s="131"/>
      <c r="J13" s="131"/>
      <c r="K13" s="131" t="s">
        <v>194</v>
      </c>
    </row>
    <row r="14" spans="1:11" x14ac:dyDescent="0.25">
      <c r="A14" s="35" t="s">
        <v>52</v>
      </c>
      <c r="B14" s="131"/>
      <c r="C14" s="131" t="s">
        <v>194</v>
      </c>
      <c r="D14" s="131"/>
      <c r="E14" s="131"/>
      <c r="F14" s="131"/>
      <c r="G14" s="131"/>
      <c r="H14" s="131"/>
      <c r="I14" s="131"/>
      <c r="J14" s="131"/>
      <c r="K14" s="131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2" t="s">
        <v>5</v>
      </c>
    </row>
    <row r="2" spans="1:10" ht="13" x14ac:dyDescent="0.3">
      <c r="A2" s="40" t="s">
        <v>218</v>
      </c>
      <c r="B2" s="135" t="s">
        <v>32</v>
      </c>
      <c r="C2" s="35" t="s">
        <v>176</v>
      </c>
      <c r="D2" s="132">
        <v>1</v>
      </c>
      <c r="E2" s="132">
        <v>1</v>
      </c>
      <c r="F2" s="132">
        <v>1</v>
      </c>
      <c r="G2" s="132">
        <v>1</v>
      </c>
      <c r="H2" s="132">
        <v>1</v>
      </c>
    </row>
    <row r="3" spans="1:10" x14ac:dyDescent="0.25">
      <c r="B3" s="135"/>
      <c r="C3" s="35" t="s">
        <v>175</v>
      </c>
      <c r="D3" s="132">
        <v>1</v>
      </c>
      <c r="E3" s="132">
        <v>1</v>
      </c>
      <c r="F3" s="132">
        <v>1</v>
      </c>
      <c r="G3" s="132">
        <v>1</v>
      </c>
      <c r="H3" s="132">
        <v>1</v>
      </c>
      <c r="J3" s="93"/>
    </row>
    <row r="4" spans="1:10" x14ac:dyDescent="0.25">
      <c r="B4" s="135"/>
      <c r="C4" s="35" t="s">
        <v>174</v>
      </c>
      <c r="D4" s="132">
        <v>1</v>
      </c>
      <c r="E4" s="132">
        <v>1</v>
      </c>
      <c r="F4" s="132">
        <v>1</v>
      </c>
      <c r="G4" s="132">
        <v>1</v>
      </c>
      <c r="H4" s="132">
        <v>1</v>
      </c>
      <c r="J4" s="93"/>
    </row>
    <row r="5" spans="1:10" x14ac:dyDescent="0.25">
      <c r="B5" s="135" t="s">
        <v>1</v>
      </c>
      <c r="C5" s="35" t="s">
        <v>176</v>
      </c>
      <c r="D5" s="132">
        <f>5.16</f>
        <v>5.16</v>
      </c>
      <c r="E5" s="132">
        <v>1</v>
      </c>
      <c r="F5" s="132">
        <v>1</v>
      </c>
      <c r="G5" s="132">
        <v>1</v>
      </c>
      <c r="H5" s="132">
        <v>1</v>
      </c>
    </row>
    <row r="6" spans="1:10" x14ac:dyDescent="0.25">
      <c r="B6" s="135"/>
      <c r="C6" s="35" t="s">
        <v>175</v>
      </c>
      <c r="D6" s="132">
        <v>5.16</v>
      </c>
      <c r="E6" s="132">
        <v>1</v>
      </c>
      <c r="F6" s="132">
        <v>1</v>
      </c>
      <c r="G6" s="132">
        <v>1</v>
      </c>
      <c r="H6" s="132">
        <v>1</v>
      </c>
    </row>
    <row r="7" spans="1:10" x14ac:dyDescent="0.25">
      <c r="B7" s="135"/>
      <c r="C7" s="35" t="s">
        <v>174</v>
      </c>
      <c r="D7" s="132">
        <v>1</v>
      </c>
      <c r="E7" s="132">
        <v>1</v>
      </c>
      <c r="F7" s="132">
        <v>1</v>
      </c>
      <c r="G7" s="132">
        <v>1</v>
      </c>
      <c r="H7" s="132">
        <v>1</v>
      </c>
    </row>
    <row r="8" spans="1:10" x14ac:dyDescent="0.25">
      <c r="B8" s="135" t="s">
        <v>2</v>
      </c>
      <c r="C8" s="35" t="s">
        <v>176</v>
      </c>
      <c r="D8" s="132">
        <v>1</v>
      </c>
      <c r="E8" s="132">
        <v>5.16</v>
      </c>
      <c r="F8" s="132">
        <v>1</v>
      </c>
      <c r="G8" s="132">
        <v>1</v>
      </c>
      <c r="H8" s="132">
        <v>1</v>
      </c>
    </row>
    <row r="9" spans="1:10" x14ac:dyDescent="0.25">
      <c r="B9" s="135"/>
      <c r="C9" s="35" t="s">
        <v>175</v>
      </c>
      <c r="D9" s="132">
        <v>1</v>
      </c>
      <c r="E9" s="132">
        <v>5.16</v>
      </c>
      <c r="F9" s="132">
        <v>1</v>
      </c>
      <c r="G9" s="132">
        <v>1</v>
      </c>
      <c r="H9" s="132">
        <v>1</v>
      </c>
    </row>
    <row r="10" spans="1:10" x14ac:dyDescent="0.25">
      <c r="B10" s="135"/>
      <c r="C10" s="35" t="s">
        <v>174</v>
      </c>
      <c r="D10" s="132">
        <v>1</v>
      </c>
      <c r="E10" s="132">
        <v>1</v>
      </c>
      <c r="F10" s="132">
        <v>1</v>
      </c>
      <c r="G10" s="132">
        <v>1</v>
      </c>
      <c r="H10" s="132">
        <v>1</v>
      </c>
    </row>
    <row r="11" spans="1:10" x14ac:dyDescent="0.25">
      <c r="B11" s="135" t="s">
        <v>3</v>
      </c>
      <c r="C11" s="35" t="s">
        <v>176</v>
      </c>
      <c r="D11" s="132">
        <v>1</v>
      </c>
      <c r="E11" s="132">
        <v>1</v>
      </c>
      <c r="F11" s="132">
        <v>1.82</v>
      </c>
      <c r="G11" s="132">
        <v>1</v>
      </c>
      <c r="H11" s="132">
        <v>1</v>
      </c>
    </row>
    <row r="12" spans="1:10" x14ac:dyDescent="0.25">
      <c r="B12" s="135"/>
      <c r="C12" s="35" t="s">
        <v>175</v>
      </c>
      <c r="D12" s="132">
        <v>1</v>
      </c>
      <c r="E12" s="132">
        <v>1</v>
      </c>
      <c r="F12" s="132">
        <v>1.82</v>
      </c>
      <c r="G12" s="132">
        <v>1</v>
      </c>
      <c r="H12" s="132">
        <v>1</v>
      </c>
    </row>
    <row r="13" spans="1:10" x14ac:dyDescent="0.25">
      <c r="B13" s="135"/>
      <c r="C13" s="35" t="s">
        <v>174</v>
      </c>
      <c r="D13" s="132">
        <v>1</v>
      </c>
      <c r="E13" s="132">
        <v>1</v>
      </c>
      <c r="F13" s="132">
        <v>1</v>
      </c>
      <c r="G13" s="132">
        <v>1</v>
      </c>
      <c r="H13" s="132">
        <v>1</v>
      </c>
    </row>
    <row r="14" spans="1:10" x14ac:dyDescent="0.25">
      <c r="B14" s="135" t="s">
        <v>4</v>
      </c>
      <c r="C14" s="35" t="s">
        <v>176</v>
      </c>
      <c r="D14" s="132">
        <v>1</v>
      </c>
      <c r="E14" s="132">
        <v>1</v>
      </c>
      <c r="F14" s="132">
        <v>1</v>
      </c>
      <c r="G14" s="132">
        <v>1.82</v>
      </c>
      <c r="H14" s="132">
        <v>1</v>
      </c>
    </row>
    <row r="15" spans="1:10" x14ac:dyDescent="0.25">
      <c r="B15" s="135"/>
      <c r="C15" s="35" t="s">
        <v>175</v>
      </c>
      <c r="D15" s="132">
        <v>1</v>
      </c>
      <c r="E15" s="132">
        <v>1</v>
      </c>
      <c r="F15" s="132">
        <v>1</v>
      </c>
      <c r="G15" s="132">
        <v>1.82</v>
      </c>
      <c r="H15" s="132">
        <v>1</v>
      </c>
    </row>
    <row r="16" spans="1:10" x14ac:dyDescent="0.25">
      <c r="B16" s="135"/>
      <c r="C16" s="35" t="s">
        <v>174</v>
      </c>
      <c r="D16" s="132">
        <v>1</v>
      </c>
      <c r="E16" s="132">
        <v>1</v>
      </c>
      <c r="F16" s="132">
        <v>1</v>
      </c>
      <c r="G16" s="132">
        <v>1</v>
      </c>
      <c r="H16" s="132">
        <v>1</v>
      </c>
    </row>
    <row r="17" spans="1:8" ht="13" x14ac:dyDescent="0.25">
      <c r="B17" s="94" t="s">
        <v>172</v>
      </c>
      <c r="C17" s="35" t="s">
        <v>174</v>
      </c>
      <c r="D17" s="132">
        <v>1.05</v>
      </c>
      <c r="E17" s="132">
        <v>1.05</v>
      </c>
      <c r="F17" s="132">
        <v>1.05</v>
      </c>
      <c r="G17" s="132">
        <v>1.05</v>
      </c>
      <c r="H17" s="132">
        <v>1</v>
      </c>
    </row>
    <row r="18" spans="1:8" x14ac:dyDescent="0.25">
      <c r="D18" s="130"/>
      <c r="E18" s="130"/>
      <c r="F18" s="130"/>
      <c r="G18" s="130"/>
      <c r="H18" s="130"/>
    </row>
    <row r="19" spans="1:8" ht="13" x14ac:dyDescent="0.3">
      <c r="A19" s="40" t="s">
        <v>219</v>
      </c>
      <c r="B19" s="135" t="s">
        <v>32</v>
      </c>
      <c r="C19" s="35" t="s">
        <v>176</v>
      </c>
      <c r="D19" s="132">
        <v>1</v>
      </c>
      <c r="E19" s="132">
        <v>1</v>
      </c>
      <c r="F19" s="132">
        <v>0.98</v>
      </c>
      <c r="G19" s="132">
        <v>0.98</v>
      </c>
      <c r="H19" s="132">
        <v>1</v>
      </c>
    </row>
    <row r="20" spans="1:8" x14ac:dyDescent="0.25">
      <c r="B20" s="135"/>
      <c r="C20" s="35" t="s">
        <v>175</v>
      </c>
      <c r="D20" s="132">
        <v>1</v>
      </c>
      <c r="E20" s="132">
        <v>1</v>
      </c>
      <c r="F20" s="132">
        <v>0.98</v>
      </c>
      <c r="G20" s="132">
        <v>0.98</v>
      </c>
      <c r="H20" s="132">
        <v>1</v>
      </c>
    </row>
    <row r="21" spans="1:8" x14ac:dyDescent="0.25">
      <c r="B21" s="135"/>
      <c r="C21" s="35" t="s">
        <v>174</v>
      </c>
      <c r="D21" s="132">
        <v>1</v>
      </c>
      <c r="E21" s="132">
        <v>1</v>
      </c>
      <c r="F21" s="132">
        <v>0.99</v>
      </c>
      <c r="G21" s="132">
        <v>0.99</v>
      </c>
      <c r="H21" s="132">
        <v>1</v>
      </c>
    </row>
    <row r="22" spans="1:8" x14ac:dyDescent="0.25">
      <c r="B22" s="135" t="s">
        <v>1</v>
      </c>
      <c r="C22" s="35" t="s">
        <v>176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</row>
    <row r="23" spans="1:8" x14ac:dyDescent="0.25">
      <c r="B23" s="135"/>
      <c r="C23" s="35" t="s">
        <v>175</v>
      </c>
      <c r="D23" s="132">
        <v>1</v>
      </c>
      <c r="E23" s="132">
        <v>1</v>
      </c>
      <c r="F23" s="132">
        <v>1</v>
      </c>
      <c r="G23" s="132">
        <v>1</v>
      </c>
      <c r="H23" s="132">
        <v>1</v>
      </c>
    </row>
    <row r="24" spans="1:8" x14ac:dyDescent="0.25">
      <c r="B24" s="135"/>
      <c r="C24" s="35" t="s">
        <v>174</v>
      </c>
      <c r="D24" s="132">
        <v>1</v>
      </c>
      <c r="E24" s="132">
        <v>1</v>
      </c>
      <c r="F24" s="132">
        <v>0.99</v>
      </c>
      <c r="G24" s="132">
        <v>0.99</v>
      </c>
      <c r="H24" s="132">
        <v>1</v>
      </c>
    </row>
    <row r="25" spans="1:8" x14ac:dyDescent="0.25">
      <c r="B25" s="135" t="s">
        <v>2</v>
      </c>
      <c r="C25" s="35" t="s">
        <v>176</v>
      </c>
      <c r="D25" s="132">
        <v>1</v>
      </c>
      <c r="E25" s="132">
        <v>1</v>
      </c>
      <c r="F25" s="132">
        <v>1</v>
      </c>
      <c r="G25" s="132">
        <v>1</v>
      </c>
      <c r="H25" s="132">
        <v>1</v>
      </c>
    </row>
    <row r="26" spans="1:8" x14ac:dyDescent="0.25">
      <c r="B26" s="135"/>
      <c r="C26" s="35" t="s">
        <v>175</v>
      </c>
      <c r="D26" s="132">
        <v>1</v>
      </c>
      <c r="E26" s="132">
        <v>1</v>
      </c>
      <c r="F26" s="132">
        <v>1</v>
      </c>
      <c r="G26" s="132">
        <v>1</v>
      </c>
      <c r="H26" s="132">
        <v>1</v>
      </c>
    </row>
    <row r="27" spans="1:8" x14ac:dyDescent="0.25">
      <c r="B27" s="135"/>
      <c r="C27" s="35" t="s">
        <v>174</v>
      </c>
      <c r="D27" s="132">
        <v>1</v>
      </c>
      <c r="E27" s="132">
        <v>1</v>
      </c>
      <c r="F27" s="132">
        <v>0.99</v>
      </c>
      <c r="G27" s="132">
        <v>0.99</v>
      </c>
      <c r="H27" s="132">
        <v>1</v>
      </c>
    </row>
    <row r="28" spans="1:8" x14ac:dyDescent="0.25">
      <c r="B28" s="135" t="s">
        <v>3</v>
      </c>
      <c r="C28" s="35" t="s">
        <v>176</v>
      </c>
      <c r="D28" s="132">
        <v>1</v>
      </c>
      <c r="E28" s="132">
        <v>1</v>
      </c>
      <c r="F28" s="132">
        <v>0.78</v>
      </c>
      <c r="G28" s="132">
        <v>1</v>
      </c>
      <c r="H28" s="132">
        <v>1</v>
      </c>
    </row>
    <row r="29" spans="1:8" x14ac:dyDescent="0.25">
      <c r="B29" s="135"/>
      <c r="C29" s="35" t="s">
        <v>175</v>
      </c>
      <c r="D29" s="132">
        <v>1</v>
      </c>
      <c r="E29" s="132">
        <v>1</v>
      </c>
      <c r="F29" s="132">
        <v>0.78</v>
      </c>
      <c r="G29" s="132">
        <v>1</v>
      </c>
      <c r="H29" s="132">
        <v>1</v>
      </c>
    </row>
    <row r="30" spans="1:8" x14ac:dyDescent="0.25">
      <c r="B30" s="135"/>
      <c r="C30" s="35" t="s">
        <v>174</v>
      </c>
      <c r="D30" s="132">
        <v>1</v>
      </c>
      <c r="E30" s="132">
        <v>1</v>
      </c>
      <c r="F30" s="132">
        <v>0.99</v>
      </c>
      <c r="G30" s="132">
        <v>0.99</v>
      </c>
      <c r="H30" s="132">
        <v>1</v>
      </c>
    </row>
    <row r="31" spans="1:8" x14ac:dyDescent="0.25">
      <c r="B31" s="135" t="s">
        <v>4</v>
      </c>
      <c r="C31" s="35" t="s">
        <v>176</v>
      </c>
      <c r="D31" s="132">
        <v>1</v>
      </c>
      <c r="E31" s="132">
        <v>1</v>
      </c>
      <c r="F31" s="132">
        <v>1</v>
      </c>
      <c r="G31" s="132">
        <v>0.78</v>
      </c>
      <c r="H31" s="132">
        <v>1</v>
      </c>
    </row>
    <row r="32" spans="1:8" x14ac:dyDescent="0.25">
      <c r="B32" s="135"/>
      <c r="C32" s="35" t="s">
        <v>175</v>
      </c>
      <c r="D32" s="132">
        <v>1</v>
      </c>
      <c r="E32" s="132">
        <v>1</v>
      </c>
      <c r="F32" s="132">
        <v>1</v>
      </c>
      <c r="G32" s="132">
        <v>0.78</v>
      </c>
      <c r="H32" s="132">
        <v>1</v>
      </c>
    </row>
    <row r="33" spans="1:8" x14ac:dyDescent="0.25">
      <c r="B33" s="135"/>
      <c r="C33" s="35" t="s">
        <v>174</v>
      </c>
      <c r="D33" s="132">
        <v>1</v>
      </c>
      <c r="E33" s="132">
        <v>1</v>
      </c>
      <c r="F33" s="132">
        <v>1</v>
      </c>
      <c r="G33" s="132">
        <v>0.99</v>
      </c>
      <c r="H33" s="132">
        <v>1</v>
      </c>
    </row>
    <row r="34" spans="1:8" ht="13" x14ac:dyDescent="0.25">
      <c r="B34" s="94" t="s">
        <v>172</v>
      </c>
      <c r="C34" s="35" t="s">
        <v>174</v>
      </c>
      <c r="D34" s="132">
        <v>1</v>
      </c>
      <c r="E34" s="132">
        <v>1</v>
      </c>
      <c r="F34" s="132">
        <v>0.95</v>
      </c>
      <c r="G34" s="132">
        <v>0.95</v>
      </c>
      <c r="H34" s="132">
        <v>1</v>
      </c>
    </row>
    <row r="35" spans="1:8" x14ac:dyDescent="0.25">
      <c r="D35" s="130"/>
      <c r="E35" s="130"/>
      <c r="F35" s="130"/>
      <c r="G35" s="130"/>
      <c r="H35" s="130"/>
    </row>
    <row r="36" spans="1:8" ht="13" x14ac:dyDescent="0.3">
      <c r="A36" s="95" t="s">
        <v>220</v>
      </c>
      <c r="B36" s="135" t="s">
        <v>32</v>
      </c>
      <c r="C36" s="35" t="s">
        <v>176</v>
      </c>
      <c r="D36" s="132">
        <v>1</v>
      </c>
      <c r="E36" s="132">
        <v>1</v>
      </c>
      <c r="F36" s="132">
        <v>1</v>
      </c>
      <c r="G36" s="132">
        <v>1</v>
      </c>
      <c r="H36" s="132">
        <v>1</v>
      </c>
    </row>
    <row r="37" spans="1:8" x14ac:dyDescent="0.25">
      <c r="B37" s="135"/>
      <c r="C37" s="35" t="s">
        <v>175</v>
      </c>
      <c r="D37" s="132">
        <v>1</v>
      </c>
      <c r="E37" s="132">
        <v>1</v>
      </c>
      <c r="F37" s="132">
        <v>1</v>
      </c>
      <c r="G37" s="132">
        <v>1</v>
      </c>
      <c r="H37" s="132">
        <v>1</v>
      </c>
    </row>
    <row r="38" spans="1:8" x14ac:dyDescent="0.25">
      <c r="B38" s="135"/>
      <c r="C38" s="35" t="s">
        <v>174</v>
      </c>
      <c r="D38" s="132">
        <v>1</v>
      </c>
      <c r="E38" s="132">
        <v>1</v>
      </c>
      <c r="F38" s="132">
        <v>1</v>
      </c>
      <c r="G38" s="132">
        <v>1</v>
      </c>
      <c r="H38" s="132">
        <v>1</v>
      </c>
    </row>
    <row r="39" spans="1:8" x14ac:dyDescent="0.25">
      <c r="B39" s="135" t="s">
        <v>1</v>
      </c>
      <c r="C39" s="35" t="s">
        <v>176</v>
      </c>
      <c r="D39" s="132">
        <v>1</v>
      </c>
      <c r="E39" s="132">
        <v>1</v>
      </c>
      <c r="F39" s="132">
        <v>1</v>
      </c>
      <c r="G39" s="132">
        <v>1</v>
      </c>
      <c r="H39" s="132">
        <v>1</v>
      </c>
    </row>
    <row r="40" spans="1:8" x14ac:dyDescent="0.25">
      <c r="B40" s="135"/>
      <c r="C40" s="35" t="s">
        <v>175</v>
      </c>
      <c r="D40" s="132">
        <v>1</v>
      </c>
      <c r="E40" s="132">
        <v>1</v>
      </c>
      <c r="F40" s="132">
        <v>1</v>
      </c>
      <c r="G40" s="132">
        <v>1</v>
      </c>
      <c r="H40" s="132">
        <v>1</v>
      </c>
    </row>
    <row r="41" spans="1:8" x14ac:dyDescent="0.25">
      <c r="B41" s="135"/>
      <c r="C41" s="35" t="s">
        <v>174</v>
      </c>
      <c r="D41" s="132">
        <v>1</v>
      </c>
      <c r="E41" s="132">
        <v>1</v>
      </c>
      <c r="F41" s="132">
        <v>1</v>
      </c>
      <c r="G41" s="132">
        <v>1</v>
      </c>
      <c r="H41" s="132">
        <v>1</v>
      </c>
    </row>
    <row r="42" spans="1:8" x14ac:dyDescent="0.25">
      <c r="B42" s="135" t="s">
        <v>2</v>
      </c>
      <c r="C42" s="35" t="s">
        <v>176</v>
      </c>
      <c r="D42" s="132">
        <v>1</v>
      </c>
      <c r="E42" s="132">
        <v>1</v>
      </c>
      <c r="F42" s="132">
        <v>1</v>
      </c>
      <c r="G42" s="132">
        <v>1</v>
      </c>
      <c r="H42" s="132">
        <v>1</v>
      </c>
    </row>
    <row r="43" spans="1:8" x14ac:dyDescent="0.25">
      <c r="B43" s="135"/>
      <c r="C43" s="35" t="s">
        <v>175</v>
      </c>
      <c r="D43" s="132">
        <v>1</v>
      </c>
      <c r="E43" s="132">
        <v>1</v>
      </c>
      <c r="F43" s="132">
        <v>1</v>
      </c>
      <c r="G43" s="132">
        <v>1</v>
      </c>
      <c r="H43" s="132">
        <v>1</v>
      </c>
    </row>
    <row r="44" spans="1:8" x14ac:dyDescent="0.25">
      <c r="B44" s="135"/>
      <c r="C44" s="35" t="s">
        <v>174</v>
      </c>
      <c r="D44" s="132">
        <v>1</v>
      </c>
      <c r="E44" s="132">
        <v>1</v>
      </c>
      <c r="F44" s="132">
        <v>1</v>
      </c>
      <c r="G44" s="132">
        <v>1</v>
      </c>
      <c r="H44" s="132">
        <v>1</v>
      </c>
    </row>
    <row r="45" spans="1:8" x14ac:dyDescent="0.25">
      <c r="B45" s="135" t="s">
        <v>3</v>
      </c>
      <c r="C45" s="35" t="s">
        <v>176</v>
      </c>
      <c r="D45" s="132">
        <v>1</v>
      </c>
      <c r="E45" s="132">
        <v>1</v>
      </c>
      <c r="F45" s="132">
        <v>1.82</v>
      </c>
      <c r="G45" s="132">
        <v>1</v>
      </c>
      <c r="H45" s="132">
        <v>1</v>
      </c>
    </row>
    <row r="46" spans="1:8" x14ac:dyDescent="0.25">
      <c r="B46" s="135"/>
      <c r="C46" s="35" t="s">
        <v>175</v>
      </c>
      <c r="D46" s="132">
        <v>1</v>
      </c>
      <c r="E46" s="132">
        <v>1</v>
      </c>
      <c r="F46" s="132">
        <v>1.82</v>
      </c>
      <c r="G46" s="132">
        <v>1</v>
      </c>
      <c r="H46" s="132">
        <v>1</v>
      </c>
    </row>
    <row r="47" spans="1:8" x14ac:dyDescent="0.25">
      <c r="B47" s="135"/>
      <c r="C47" s="35" t="s">
        <v>174</v>
      </c>
      <c r="D47" s="132">
        <v>1</v>
      </c>
      <c r="E47" s="132">
        <v>1</v>
      </c>
      <c r="F47" s="132">
        <v>1</v>
      </c>
      <c r="G47" s="132">
        <v>1</v>
      </c>
      <c r="H47" s="132">
        <v>1</v>
      </c>
    </row>
    <row r="48" spans="1:8" x14ac:dyDescent="0.25">
      <c r="B48" s="135" t="s">
        <v>4</v>
      </c>
      <c r="C48" s="35" t="s">
        <v>176</v>
      </c>
      <c r="D48" s="132">
        <v>1</v>
      </c>
      <c r="E48" s="132">
        <v>1</v>
      </c>
      <c r="F48" s="132">
        <v>1</v>
      </c>
      <c r="G48" s="132">
        <v>1.82</v>
      </c>
      <c r="H48" s="132">
        <v>1</v>
      </c>
    </row>
    <row r="49" spans="2:8" x14ac:dyDescent="0.25">
      <c r="B49" s="135"/>
      <c r="C49" s="35" t="s">
        <v>175</v>
      </c>
      <c r="D49" s="132">
        <v>1</v>
      </c>
      <c r="E49" s="132">
        <v>1</v>
      </c>
      <c r="F49" s="132">
        <v>1</v>
      </c>
      <c r="G49" s="132">
        <v>1.82</v>
      </c>
      <c r="H49" s="132">
        <v>1</v>
      </c>
    </row>
    <row r="50" spans="2:8" x14ac:dyDescent="0.25">
      <c r="B50" s="135"/>
      <c r="C50" s="35" t="s">
        <v>174</v>
      </c>
      <c r="D50" s="132">
        <v>1</v>
      </c>
      <c r="E50" s="132">
        <v>1</v>
      </c>
      <c r="F50" s="132">
        <v>1</v>
      </c>
      <c r="G50" s="132">
        <v>1</v>
      </c>
      <c r="H50" s="132">
        <v>1</v>
      </c>
    </row>
    <row r="51" spans="2:8" ht="13" x14ac:dyDescent="0.25">
      <c r="B51" s="96" t="s">
        <v>172</v>
      </c>
      <c r="C51" s="35" t="s">
        <v>174</v>
      </c>
      <c r="D51" s="132">
        <v>1.05</v>
      </c>
      <c r="E51" s="132">
        <v>1.05</v>
      </c>
      <c r="F51" s="132">
        <v>1.05</v>
      </c>
      <c r="G51" s="132">
        <v>1.05</v>
      </c>
      <c r="H51" s="132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1">
        <v>2110000</v>
      </c>
      <c r="C2" s="72">
        <v>3032037</v>
      </c>
      <c r="D2" s="72">
        <v>4756743</v>
      </c>
      <c r="E2" s="72">
        <v>3406589</v>
      </c>
      <c r="F2" s="72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1">
        <v>2150000</v>
      </c>
      <c r="C3" s="72">
        <v>3164674</v>
      </c>
      <c r="D3" s="72">
        <v>4882700</v>
      </c>
      <c r="E3" s="72">
        <v>3520083</v>
      </c>
      <c r="F3" s="72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1">
        <v>2200000</v>
      </c>
      <c r="C4" s="72">
        <v>3296354</v>
      </c>
      <c r="D4" s="72">
        <v>5018666</v>
      </c>
      <c r="E4" s="72">
        <v>3634703</v>
      </c>
      <c r="F4" s="72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1">
        <v>2240000</v>
      </c>
      <c r="C5" s="72">
        <v>3418969</v>
      </c>
      <c r="D5" s="72">
        <v>5168014</v>
      </c>
      <c r="E5" s="72">
        <v>3750324</v>
      </c>
      <c r="F5" s="72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1">
        <v>2280000</v>
      </c>
      <c r="C6" s="72">
        <v>3532758</v>
      </c>
      <c r="D6" s="72">
        <v>5332455</v>
      </c>
      <c r="E6" s="72">
        <v>3869436</v>
      </c>
      <c r="F6" s="72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1">
        <v>2330000</v>
      </c>
      <c r="C7" s="72">
        <v>3637390</v>
      </c>
      <c r="D7" s="72">
        <v>5508952</v>
      </c>
      <c r="E7" s="72">
        <v>3990560</v>
      </c>
      <c r="F7" s="72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1">
        <v>2380000</v>
      </c>
      <c r="C8" s="72">
        <v>3737403</v>
      </c>
      <c r="D8" s="72">
        <v>5696990</v>
      </c>
      <c r="E8" s="72">
        <v>4112898</v>
      </c>
      <c r="F8" s="72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1">
        <v>2420000</v>
      </c>
      <c r="C9" s="72">
        <v>3840674</v>
      </c>
      <c r="D9" s="72">
        <v>5895615</v>
      </c>
      <c r="E9" s="72">
        <v>4235117</v>
      </c>
      <c r="F9" s="72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1">
        <v>2480000</v>
      </c>
      <c r="C10" s="72">
        <v>3951644</v>
      </c>
      <c r="D10" s="72">
        <v>6103745</v>
      </c>
      <c r="E10" s="72">
        <v>4356516</v>
      </c>
      <c r="F10" s="72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1">
        <v>2530000</v>
      </c>
      <c r="C11" s="72">
        <v>4065313</v>
      </c>
      <c r="D11" s="72">
        <v>6319831</v>
      </c>
      <c r="E11" s="72">
        <v>4477188</v>
      </c>
      <c r="F11" s="72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1">
        <v>2580000</v>
      </c>
      <c r="C12" s="72">
        <v>4185562</v>
      </c>
      <c r="D12" s="72">
        <v>6545116</v>
      </c>
      <c r="E12" s="72">
        <v>4597739</v>
      </c>
      <c r="F12" s="72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1">
        <v>2630000</v>
      </c>
      <c r="C13" s="72">
        <v>4309237</v>
      </c>
      <c r="D13" s="72">
        <v>6776307</v>
      </c>
      <c r="E13" s="72">
        <v>4722286</v>
      </c>
      <c r="F13" s="72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1">
        <v>2690000</v>
      </c>
      <c r="C14" s="72">
        <v>4430738</v>
      </c>
      <c r="D14" s="72">
        <v>7008703</v>
      </c>
      <c r="E14" s="72">
        <v>4856898</v>
      </c>
      <c r="F14" s="72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1">
        <v>2740000</v>
      </c>
      <c r="C15" s="72">
        <v>4546624</v>
      </c>
      <c r="D15" s="72">
        <v>7239465</v>
      </c>
      <c r="E15" s="72">
        <v>5005361</v>
      </c>
      <c r="F15" s="72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1"/>
      <c r="C16" s="72"/>
      <c r="D16" s="72"/>
      <c r="E16" s="72"/>
      <c r="F16" s="72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1"/>
      <c r="C17" s="72"/>
      <c r="D17" s="72"/>
      <c r="E17" s="72"/>
      <c r="F17" s="72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1"/>
      <c r="C18" s="72"/>
      <c r="D18" s="72"/>
      <c r="E18" s="72"/>
      <c r="F18" s="72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1"/>
      <c r="C19" s="72"/>
      <c r="D19" s="72"/>
      <c r="E19" s="72"/>
      <c r="F19" s="72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1"/>
      <c r="C20" s="72"/>
      <c r="D20" s="72"/>
      <c r="E20" s="72"/>
      <c r="F20" s="72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1"/>
      <c r="C21" s="72"/>
      <c r="D21" s="72"/>
      <c r="E21" s="72"/>
      <c r="F21" s="72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1"/>
      <c r="C22" s="72"/>
      <c r="D22" s="72"/>
      <c r="E22" s="72"/>
      <c r="F22" s="72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1"/>
      <c r="C23" s="72"/>
      <c r="D23" s="72"/>
      <c r="E23" s="72"/>
      <c r="F23" s="72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1"/>
      <c r="C24" s="72"/>
      <c r="D24" s="72"/>
      <c r="E24" s="72"/>
      <c r="F24" s="72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1"/>
      <c r="C25" s="72"/>
      <c r="D25" s="72"/>
      <c r="E25" s="72"/>
      <c r="F25" s="72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1"/>
      <c r="C26" s="72"/>
      <c r="D26" s="72"/>
      <c r="E26" s="72"/>
      <c r="F26" s="72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1"/>
      <c r="C27" s="72"/>
      <c r="D27" s="72"/>
      <c r="E27" s="72"/>
      <c r="F27" s="72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1"/>
      <c r="C28" s="72"/>
      <c r="D28" s="72"/>
      <c r="E28" s="72"/>
      <c r="F28" s="72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1"/>
      <c r="C29" s="72"/>
      <c r="D29" s="72"/>
      <c r="E29" s="72"/>
      <c r="F29" s="72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1"/>
      <c r="C30" s="72"/>
      <c r="D30" s="72"/>
      <c r="E30" s="72"/>
      <c r="F30" s="72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1"/>
      <c r="C31" s="72"/>
      <c r="D31" s="72"/>
      <c r="E31" s="72"/>
      <c r="F31" s="72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1"/>
      <c r="C32" s="72"/>
      <c r="D32" s="72"/>
      <c r="E32" s="72"/>
      <c r="F32" s="72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1"/>
      <c r="C33" s="72"/>
      <c r="D33" s="72"/>
      <c r="E33" s="72"/>
      <c r="F33" s="72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1"/>
      <c r="C34" s="72"/>
      <c r="D34" s="72"/>
      <c r="E34" s="72"/>
      <c r="F34" s="72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1"/>
      <c r="C35" s="72"/>
      <c r="D35" s="72"/>
      <c r="E35" s="72"/>
      <c r="F35" s="72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1"/>
      <c r="C36" s="72"/>
      <c r="D36" s="72"/>
      <c r="E36" s="72"/>
      <c r="F36" s="72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1"/>
      <c r="C37" s="72"/>
      <c r="D37" s="72"/>
      <c r="E37" s="72"/>
      <c r="F37" s="72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1"/>
      <c r="C38" s="72"/>
      <c r="D38" s="72"/>
      <c r="E38" s="72"/>
      <c r="F38" s="72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1"/>
      <c r="C39" s="72"/>
      <c r="D39" s="72"/>
      <c r="E39" s="72"/>
      <c r="F39" s="72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1"/>
      <c r="C40" s="72"/>
      <c r="D40" s="72"/>
      <c r="E40" s="72"/>
      <c r="F40" s="72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98" customFormat="1" ht="18.75" customHeight="1" x14ac:dyDescent="0.3">
      <c r="A1" s="97" t="s">
        <v>221</v>
      </c>
    </row>
    <row r="2" spans="1:7" ht="15.75" customHeight="1" x14ac:dyDescent="0.3">
      <c r="B2" s="99"/>
      <c r="C2" s="100" t="s">
        <v>26</v>
      </c>
      <c r="D2" s="101" t="s">
        <v>12</v>
      </c>
      <c r="E2" s="101" t="s">
        <v>11</v>
      </c>
      <c r="F2" s="101" t="s">
        <v>9</v>
      </c>
    </row>
    <row r="3" spans="1:7" ht="15.75" customHeight="1" x14ac:dyDescent="0.3">
      <c r="A3" s="40" t="s">
        <v>222</v>
      </c>
      <c r="B3" s="102"/>
      <c r="C3" s="103"/>
      <c r="D3" s="104"/>
      <c r="E3" s="104"/>
      <c r="F3" s="104"/>
    </row>
    <row r="4" spans="1:7" ht="15.75" customHeight="1" x14ac:dyDescent="0.25">
      <c r="B4" s="105" t="s">
        <v>75</v>
      </c>
      <c r="C4" s="133">
        <v>1</v>
      </c>
      <c r="D4" s="134">
        <v>1</v>
      </c>
      <c r="E4" s="134">
        <v>1</v>
      </c>
      <c r="F4" s="134">
        <v>1</v>
      </c>
    </row>
    <row r="5" spans="1:7" ht="15.75" customHeight="1" x14ac:dyDescent="0.25">
      <c r="B5" s="105" t="s">
        <v>76</v>
      </c>
      <c r="C5" s="133">
        <v>1</v>
      </c>
      <c r="D5" s="134">
        <v>1.41</v>
      </c>
      <c r="E5" s="134">
        <v>1.49</v>
      </c>
      <c r="F5" s="134">
        <v>3.03</v>
      </c>
    </row>
    <row r="6" spans="1:7" ht="15.75" customHeight="1" x14ac:dyDescent="0.25">
      <c r="B6" s="105" t="s">
        <v>77</v>
      </c>
      <c r="C6" s="133">
        <v>1</v>
      </c>
      <c r="D6" s="134">
        <v>1.18</v>
      </c>
      <c r="E6" s="134">
        <v>1.1000000000000001</v>
      </c>
      <c r="F6" s="134">
        <v>1.77</v>
      </c>
    </row>
    <row r="7" spans="1:7" ht="15.75" customHeight="1" x14ac:dyDescent="0.25">
      <c r="B7" s="105" t="s">
        <v>78</v>
      </c>
      <c r="C7" s="133">
        <v>1</v>
      </c>
      <c r="D7" s="134">
        <v>1</v>
      </c>
      <c r="E7" s="134">
        <v>1</v>
      </c>
      <c r="F7" s="134">
        <v>1</v>
      </c>
    </row>
    <row r="8" spans="1:7" ht="15.75" customHeight="1" x14ac:dyDescent="0.25">
      <c r="C8" s="106"/>
      <c r="D8" s="93"/>
      <c r="E8" s="93"/>
      <c r="F8" s="93"/>
    </row>
    <row r="9" spans="1:7" ht="15.75" customHeight="1" x14ac:dyDescent="0.3">
      <c r="A9" s="40" t="s">
        <v>223</v>
      </c>
      <c r="C9" s="133">
        <v>1</v>
      </c>
      <c r="D9" s="134">
        <v>1.53</v>
      </c>
      <c r="E9" s="134">
        <v>1.32</v>
      </c>
      <c r="F9" s="134">
        <v>1.53</v>
      </c>
      <c r="G9" s="107"/>
    </row>
    <row r="10" spans="1:7" ht="15.75" customHeight="1" x14ac:dyDescent="0.25">
      <c r="C10" s="106"/>
      <c r="D10" s="93"/>
      <c r="E10" s="93"/>
      <c r="F10" s="93"/>
      <c r="G10" s="107"/>
    </row>
    <row r="11" spans="1:7" s="98" customFormat="1" ht="15" customHeight="1" x14ac:dyDescent="0.3">
      <c r="A11" s="97" t="s">
        <v>224</v>
      </c>
      <c r="C11" s="108"/>
      <c r="D11" s="109"/>
      <c r="E11" s="109"/>
      <c r="F11" s="109"/>
      <c r="G11" s="110"/>
    </row>
    <row r="12" spans="1:7" ht="15.75" customHeight="1" x14ac:dyDescent="0.3">
      <c r="A12" s="40" t="s">
        <v>225</v>
      </c>
      <c r="C12" s="106"/>
      <c r="D12" s="93"/>
      <c r="E12" s="93"/>
      <c r="F12" s="93"/>
      <c r="G12" s="107"/>
    </row>
    <row r="13" spans="1:7" ht="15.75" customHeight="1" x14ac:dyDescent="0.25">
      <c r="B13" s="111" t="s">
        <v>226</v>
      </c>
      <c r="C13" s="133">
        <v>1</v>
      </c>
      <c r="D13" s="134">
        <v>5</v>
      </c>
      <c r="E13" s="134">
        <v>6.4</v>
      </c>
      <c r="F13" s="134">
        <v>46.5</v>
      </c>
      <c r="G13" s="107"/>
    </row>
    <row r="14" spans="1:7" ht="15.75" customHeight="1" x14ac:dyDescent="0.25">
      <c r="B14" s="111" t="s">
        <v>227</v>
      </c>
      <c r="C14" s="133">
        <v>1</v>
      </c>
      <c r="D14" s="134">
        <v>2.52</v>
      </c>
      <c r="E14" s="134">
        <v>1.96</v>
      </c>
      <c r="F14" s="134">
        <v>4.1900000000000004</v>
      </c>
      <c r="G14" s="107"/>
    </row>
    <row r="15" spans="1:7" ht="15.75" customHeight="1" x14ac:dyDescent="0.25">
      <c r="B15" s="111" t="s">
        <v>228</v>
      </c>
      <c r="C15" s="133">
        <v>1</v>
      </c>
      <c r="D15" s="134">
        <v>2.52</v>
      </c>
      <c r="E15" s="134">
        <v>1.96</v>
      </c>
      <c r="F15" s="134">
        <v>4.1900000000000004</v>
      </c>
      <c r="G15" s="107"/>
    </row>
    <row r="16" spans="1:7" ht="15.75" customHeight="1" x14ac:dyDescent="0.3">
      <c r="A16" s="40"/>
      <c r="B16" s="111"/>
      <c r="C16" s="112"/>
      <c r="D16" s="93"/>
      <c r="E16" s="93"/>
      <c r="F16" s="93"/>
      <c r="G16" s="107"/>
    </row>
    <row r="17" spans="1:7" ht="15.75" customHeight="1" x14ac:dyDescent="0.3">
      <c r="A17" s="40" t="s">
        <v>229</v>
      </c>
      <c r="B17" s="102"/>
      <c r="C17" s="113"/>
      <c r="D17" s="114"/>
      <c r="E17" s="114"/>
      <c r="F17" s="114"/>
      <c r="G17" s="107"/>
    </row>
    <row r="18" spans="1:7" ht="15.75" customHeight="1" x14ac:dyDescent="0.25">
      <c r="B18" s="115" t="s">
        <v>73</v>
      </c>
      <c r="C18" s="133">
        <v>1</v>
      </c>
      <c r="D18" s="134">
        <v>1</v>
      </c>
      <c r="E18" s="134">
        <v>1</v>
      </c>
      <c r="F18" s="134">
        <v>1</v>
      </c>
      <c r="G18" s="107"/>
    </row>
    <row r="19" spans="1:7" ht="15.75" customHeight="1" x14ac:dyDescent="0.25">
      <c r="B19" s="115" t="s">
        <v>7</v>
      </c>
      <c r="C19" s="133">
        <v>1</v>
      </c>
      <c r="D19" s="134">
        <v>2.0699999999999998</v>
      </c>
      <c r="E19" s="134">
        <v>8.02</v>
      </c>
      <c r="F19" s="134">
        <v>11.54</v>
      </c>
      <c r="G19" s="107"/>
    </row>
    <row r="20" spans="1:7" ht="15.75" customHeight="1" x14ac:dyDescent="0.25">
      <c r="B20" s="115" t="s">
        <v>8</v>
      </c>
      <c r="C20" s="133">
        <v>1</v>
      </c>
      <c r="D20" s="134">
        <v>2.0699999999999998</v>
      </c>
      <c r="E20" s="134">
        <v>8.02</v>
      </c>
      <c r="F20" s="134">
        <v>11.54</v>
      </c>
      <c r="G20" s="107"/>
    </row>
    <row r="21" spans="1:7" ht="15.75" customHeight="1" x14ac:dyDescent="0.25">
      <c r="B21" s="115" t="s">
        <v>10</v>
      </c>
      <c r="C21" s="133">
        <v>1</v>
      </c>
      <c r="D21" s="134">
        <v>2.0699999999999998</v>
      </c>
      <c r="E21" s="134">
        <v>8.02</v>
      </c>
      <c r="F21" s="134">
        <v>11.54</v>
      </c>
      <c r="G21" s="107"/>
    </row>
    <row r="22" spans="1:7" ht="15.75" customHeight="1" x14ac:dyDescent="0.25">
      <c r="B22" s="115" t="s">
        <v>13</v>
      </c>
      <c r="C22" s="133">
        <v>1</v>
      </c>
      <c r="D22" s="134">
        <v>1</v>
      </c>
      <c r="E22" s="134">
        <v>999.99</v>
      </c>
      <c r="F22" s="134">
        <v>999.99</v>
      </c>
    </row>
    <row r="23" spans="1:7" ht="15.75" customHeight="1" x14ac:dyDescent="0.25">
      <c r="B23" s="115" t="s">
        <v>14</v>
      </c>
      <c r="C23" s="133">
        <v>1</v>
      </c>
      <c r="D23" s="134">
        <v>1</v>
      </c>
      <c r="E23" s="134">
        <v>1</v>
      </c>
      <c r="F23" s="134">
        <v>1</v>
      </c>
    </row>
    <row r="24" spans="1:7" ht="15.75" customHeight="1" x14ac:dyDescent="0.25">
      <c r="B24" s="115" t="s">
        <v>27</v>
      </c>
      <c r="C24" s="133">
        <v>1</v>
      </c>
      <c r="D24" s="134">
        <v>1</v>
      </c>
      <c r="E24" s="134">
        <v>1</v>
      </c>
      <c r="F24" s="134">
        <v>1</v>
      </c>
    </row>
    <row r="25" spans="1:7" ht="15.75" customHeight="1" x14ac:dyDescent="0.25">
      <c r="B25" s="115" t="s">
        <v>15</v>
      </c>
      <c r="C25" s="133">
        <v>1</v>
      </c>
      <c r="D25" s="134">
        <v>1</v>
      </c>
      <c r="E25" s="134">
        <v>1</v>
      </c>
      <c r="F25" s="134">
        <v>1</v>
      </c>
    </row>
    <row r="26" spans="1:7" ht="15.75" customHeight="1" x14ac:dyDescent="0.25">
      <c r="B26" s="11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98" customFormat="1" ht="13" x14ac:dyDescent="0.3">
      <c r="A1" s="97" t="s">
        <v>230</v>
      </c>
    </row>
    <row r="2" spans="1:16" ht="13" x14ac:dyDescent="0.3">
      <c r="A2" s="116" t="s">
        <v>211</v>
      </c>
      <c r="B2" s="117" t="s">
        <v>231</v>
      </c>
      <c r="C2" s="117" t="s">
        <v>232</v>
      </c>
      <c r="D2" s="101" t="s">
        <v>1</v>
      </c>
      <c r="E2" s="101" t="s">
        <v>2</v>
      </c>
      <c r="F2" s="101" t="s">
        <v>3</v>
      </c>
      <c r="G2" s="101" t="s">
        <v>4</v>
      </c>
      <c r="H2" s="101" t="s">
        <v>5</v>
      </c>
      <c r="I2" s="118"/>
      <c r="J2" s="118"/>
      <c r="K2" s="118"/>
      <c r="L2" s="118"/>
      <c r="M2" s="118"/>
      <c r="N2" s="118"/>
      <c r="O2" s="118"/>
      <c r="P2" s="118"/>
    </row>
    <row r="3" spans="1:16" ht="13" x14ac:dyDescent="0.3">
      <c r="A3" s="40"/>
      <c r="B3" s="35" t="s">
        <v>71</v>
      </c>
      <c r="C3" s="43" t="s">
        <v>233</v>
      </c>
      <c r="D3" s="133">
        <v>1</v>
      </c>
      <c r="E3" s="133">
        <v>1</v>
      </c>
      <c r="F3" s="133">
        <v>1</v>
      </c>
      <c r="G3" s="133">
        <v>1</v>
      </c>
      <c r="H3" s="133">
        <v>1</v>
      </c>
      <c r="I3" s="116"/>
      <c r="J3" s="116"/>
      <c r="K3" s="116"/>
      <c r="L3" s="116"/>
      <c r="M3" s="116"/>
      <c r="N3" s="116"/>
      <c r="O3" s="116"/>
      <c r="P3" s="116"/>
    </row>
    <row r="4" spans="1:16" x14ac:dyDescent="0.25">
      <c r="C4" s="43" t="s">
        <v>234</v>
      </c>
      <c r="D4" s="134">
        <v>1</v>
      </c>
      <c r="E4" s="134">
        <v>1.67</v>
      </c>
      <c r="F4" s="134">
        <v>1.67</v>
      </c>
      <c r="G4" s="134">
        <v>1.67</v>
      </c>
      <c r="H4" s="134">
        <v>1.67</v>
      </c>
      <c r="I4" s="116"/>
      <c r="J4" s="116"/>
      <c r="K4" s="116"/>
      <c r="L4" s="116"/>
      <c r="M4" s="116"/>
      <c r="N4" s="116"/>
      <c r="O4" s="116"/>
      <c r="P4" s="116"/>
    </row>
    <row r="5" spans="1:16" x14ac:dyDescent="0.25">
      <c r="C5" s="43" t="s">
        <v>235</v>
      </c>
      <c r="D5" s="134">
        <v>1</v>
      </c>
      <c r="E5" s="134">
        <v>2.38</v>
      </c>
      <c r="F5" s="134">
        <v>2.38</v>
      </c>
      <c r="G5" s="134">
        <v>2.38</v>
      </c>
      <c r="H5" s="134">
        <v>2.38</v>
      </c>
      <c r="I5" s="116"/>
      <c r="J5" s="116"/>
      <c r="K5" s="116"/>
      <c r="L5" s="116"/>
      <c r="M5" s="116"/>
      <c r="N5" s="116"/>
      <c r="O5" s="116"/>
      <c r="P5" s="116"/>
    </row>
    <row r="6" spans="1:16" x14ac:dyDescent="0.25">
      <c r="C6" s="43" t="s">
        <v>236</v>
      </c>
      <c r="D6" s="134">
        <v>1</v>
      </c>
      <c r="E6" s="134">
        <v>6.33</v>
      </c>
      <c r="F6" s="134">
        <v>6.33</v>
      </c>
      <c r="G6" s="134">
        <v>6.33</v>
      </c>
      <c r="H6" s="134">
        <v>6.33</v>
      </c>
      <c r="I6" s="116"/>
      <c r="J6" s="116"/>
      <c r="K6" s="116"/>
      <c r="L6" s="116"/>
      <c r="M6" s="116"/>
      <c r="N6" s="116"/>
      <c r="O6" s="116"/>
      <c r="P6" s="116"/>
    </row>
    <row r="7" spans="1:16" x14ac:dyDescent="0.25">
      <c r="B7" s="35" t="s">
        <v>16</v>
      </c>
      <c r="C7" s="43" t="s">
        <v>233</v>
      </c>
      <c r="D7" s="133">
        <v>1</v>
      </c>
      <c r="E7" s="133">
        <v>1</v>
      </c>
      <c r="F7" s="133">
        <v>1</v>
      </c>
      <c r="G7" s="133">
        <v>1</v>
      </c>
      <c r="H7" s="133">
        <v>1</v>
      </c>
      <c r="I7" s="116"/>
      <c r="J7" s="116"/>
      <c r="K7" s="116"/>
      <c r="L7" s="116"/>
      <c r="M7" s="116"/>
      <c r="N7" s="116"/>
      <c r="O7" s="116"/>
      <c r="P7" s="116"/>
    </row>
    <row r="8" spans="1:16" x14ac:dyDescent="0.25">
      <c r="C8" s="43" t="s">
        <v>234</v>
      </c>
      <c r="D8" s="134">
        <v>1</v>
      </c>
      <c r="E8" s="134">
        <v>1.55</v>
      </c>
      <c r="F8" s="134">
        <v>1.55</v>
      </c>
      <c r="G8" s="134">
        <v>1.55</v>
      </c>
      <c r="H8" s="134">
        <v>1.55</v>
      </c>
      <c r="I8" s="116"/>
      <c r="J8" s="116"/>
      <c r="K8" s="116"/>
      <c r="L8" s="116"/>
      <c r="M8" s="116"/>
      <c r="N8" s="116"/>
      <c r="O8" s="116"/>
      <c r="P8" s="116"/>
    </row>
    <row r="9" spans="1:16" x14ac:dyDescent="0.25">
      <c r="C9" s="43" t="s">
        <v>235</v>
      </c>
      <c r="D9" s="134">
        <v>1</v>
      </c>
      <c r="E9" s="134">
        <v>2.1800000000000002</v>
      </c>
      <c r="F9" s="134">
        <v>2.1800000000000002</v>
      </c>
      <c r="G9" s="134">
        <v>2.1800000000000002</v>
      </c>
      <c r="H9" s="134">
        <v>2.1800000000000002</v>
      </c>
      <c r="I9" s="116"/>
      <c r="J9" s="116"/>
      <c r="K9" s="116"/>
      <c r="L9" s="116"/>
      <c r="M9" s="116"/>
      <c r="N9" s="116"/>
      <c r="O9" s="116"/>
      <c r="P9" s="116"/>
    </row>
    <row r="10" spans="1:16" x14ac:dyDescent="0.25">
      <c r="C10" s="43" t="s">
        <v>236</v>
      </c>
      <c r="D10" s="134">
        <v>1</v>
      </c>
      <c r="E10" s="134">
        <v>6.39</v>
      </c>
      <c r="F10" s="134">
        <v>6.39</v>
      </c>
      <c r="G10" s="134">
        <v>6.39</v>
      </c>
      <c r="H10" s="134">
        <v>6.39</v>
      </c>
      <c r="I10" s="116"/>
      <c r="J10" s="116"/>
      <c r="K10" s="116"/>
      <c r="L10" s="116"/>
      <c r="M10" s="116"/>
      <c r="N10" s="116"/>
      <c r="O10" s="116"/>
      <c r="P10" s="116"/>
    </row>
    <row r="11" spans="1:16" x14ac:dyDescent="0.25">
      <c r="B11" s="35" t="s">
        <v>18</v>
      </c>
      <c r="C11" s="43" t="s">
        <v>233</v>
      </c>
      <c r="D11" s="133">
        <v>1</v>
      </c>
      <c r="E11" s="133">
        <v>1</v>
      </c>
      <c r="F11" s="133">
        <v>1</v>
      </c>
      <c r="G11" s="133">
        <v>1</v>
      </c>
      <c r="H11" s="133">
        <v>1</v>
      </c>
      <c r="I11" s="116"/>
      <c r="J11" s="116"/>
      <c r="K11" s="116"/>
      <c r="L11" s="116"/>
      <c r="M11" s="116"/>
      <c r="N11" s="116"/>
      <c r="O11" s="116"/>
      <c r="P11" s="116"/>
    </row>
    <row r="12" spans="1:16" x14ac:dyDescent="0.25">
      <c r="C12" s="43" t="s">
        <v>234</v>
      </c>
      <c r="D12" s="134">
        <v>1</v>
      </c>
      <c r="E12" s="134">
        <v>1</v>
      </c>
      <c r="F12" s="134">
        <v>1</v>
      </c>
      <c r="G12" s="134">
        <v>1</v>
      </c>
      <c r="H12" s="134">
        <v>1</v>
      </c>
      <c r="I12" s="116"/>
      <c r="J12" s="116"/>
      <c r="K12" s="116"/>
      <c r="L12" s="116"/>
      <c r="M12" s="116"/>
      <c r="N12" s="116"/>
      <c r="O12" s="116"/>
      <c r="P12" s="116"/>
    </row>
    <row r="13" spans="1:16" x14ac:dyDescent="0.25">
      <c r="C13" s="43" t="s">
        <v>235</v>
      </c>
      <c r="D13" s="134">
        <v>1</v>
      </c>
      <c r="E13" s="134">
        <v>2.79</v>
      </c>
      <c r="F13" s="134">
        <v>2.79</v>
      </c>
      <c r="G13" s="134">
        <v>2.79</v>
      </c>
      <c r="H13" s="134">
        <v>2.79</v>
      </c>
      <c r="I13" s="116"/>
      <c r="J13" s="116"/>
      <c r="K13" s="116"/>
      <c r="L13" s="116"/>
      <c r="M13" s="116"/>
      <c r="N13" s="116"/>
      <c r="O13" s="116"/>
      <c r="P13" s="116"/>
    </row>
    <row r="14" spans="1:16" x14ac:dyDescent="0.25">
      <c r="C14" s="43" t="s">
        <v>236</v>
      </c>
      <c r="D14" s="134">
        <v>1</v>
      </c>
      <c r="E14" s="134">
        <v>6.01</v>
      </c>
      <c r="F14" s="134">
        <v>6.01</v>
      </c>
      <c r="G14" s="134">
        <v>6.01</v>
      </c>
      <c r="H14" s="134">
        <v>6.01</v>
      </c>
      <c r="I14" s="116"/>
      <c r="J14" s="116"/>
      <c r="K14" s="116"/>
      <c r="L14" s="116"/>
      <c r="M14" s="116"/>
      <c r="N14" s="116"/>
      <c r="O14" s="116"/>
      <c r="P14" s="116"/>
    </row>
    <row r="15" spans="1:16" x14ac:dyDescent="0.25">
      <c r="B15" s="35" t="s">
        <v>19</v>
      </c>
      <c r="C15" s="43" t="s">
        <v>233</v>
      </c>
      <c r="D15" s="133">
        <v>1</v>
      </c>
      <c r="E15" s="133">
        <v>1</v>
      </c>
      <c r="F15" s="133">
        <v>1</v>
      </c>
      <c r="G15" s="133">
        <v>1</v>
      </c>
      <c r="H15" s="133">
        <v>1</v>
      </c>
      <c r="I15" s="116"/>
      <c r="J15" s="116"/>
      <c r="K15" s="116"/>
      <c r="L15" s="116"/>
      <c r="M15" s="116"/>
      <c r="N15" s="116"/>
      <c r="O15" s="116"/>
      <c r="P15" s="116"/>
    </row>
    <row r="16" spans="1:16" x14ac:dyDescent="0.25">
      <c r="C16" s="43" t="s">
        <v>234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  <c r="I16" s="116"/>
      <c r="J16" s="116"/>
      <c r="K16" s="116"/>
      <c r="L16" s="116"/>
      <c r="M16" s="116"/>
      <c r="N16" s="116"/>
      <c r="O16" s="116"/>
      <c r="P16" s="116"/>
    </row>
    <row r="17" spans="1:16" x14ac:dyDescent="0.25">
      <c r="C17" s="43" t="s">
        <v>235</v>
      </c>
      <c r="D17" s="134">
        <v>1</v>
      </c>
      <c r="E17" s="134">
        <v>1</v>
      </c>
      <c r="F17" s="134">
        <v>1</v>
      </c>
      <c r="G17" s="134">
        <v>1</v>
      </c>
      <c r="H17" s="134">
        <v>1</v>
      </c>
      <c r="I17" s="116"/>
      <c r="J17" s="116"/>
      <c r="K17" s="116"/>
      <c r="L17" s="116"/>
      <c r="M17" s="116"/>
      <c r="N17" s="116"/>
      <c r="O17" s="116"/>
      <c r="P17" s="116"/>
    </row>
    <row r="18" spans="1:16" ht="14" customHeight="1" x14ac:dyDescent="0.25">
      <c r="C18" s="43" t="s">
        <v>236</v>
      </c>
      <c r="D18" s="134">
        <v>1</v>
      </c>
      <c r="E18" s="134">
        <v>1</v>
      </c>
      <c r="F18" s="134">
        <v>1</v>
      </c>
      <c r="G18" s="134">
        <v>1</v>
      </c>
      <c r="H18" s="134">
        <v>1</v>
      </c>
      <c r="I18" s="116"/>
      <c r="J18" s="116"/>
      <c r="K18" s="116"/>
      <c r="L18" s="116"/>
      <c r="M18" s="116"/>
      <c r="N18" s="116"/>
      <c r="O18" s="116"/>
      <c r="P18" s="116"/>
    </row>
    <row r="19" spans="1:16" x14ac:dyDescent="0.25">
      <c r="B19" s="36" t="s">
        <v>17</v>
      </c>
      <c r="C19" s="43" t="s">
        <v>233</v>
      </c>
      <c r="D19" s="133">
        <v>1</v>
      </c>
      <c r="E19" s="133">
        <v>1</v>
      </c>
      <c r="F19" s="133">
        <v>1</v>
      </c>
      <c r="G19" s="133">
        <v>1</v>
      </c>
      <c r="H19" s="133">
        <v>1</v>
      </c>
      <c r="I19" s="116"/>
      <c r="J19" s="116"/>
      <c r="K19" s="116"/>
      <c r="L19" s="116"/>
      <c r="M19" s="116"/>
      <c r="N19" s="116"/>
      <c r="O19" s="116"/>
      <c r="P19" s="116"/>
    </row>
    <row r="20" spans="1:16" x14ac:dyDescent="0.25">
      <c r="C20" s="43" t="s">
        <v>234</v>
      </c>
      <c r="D20" s="134">
        <v>1</v>
      </c>
      <c r="E20" s="134">
        <v>1</v>
      </c>
      <c r="F20" s="134">
        <v>1</v>
      </c>
      <c r="G20" s="134">
        <v>1</v>
      </c>
      <c r="H20" s="134">
        <v>1</v>
      </c>
      <c r="I20" s="116"/>
      <c r="J20" s="116"/>
      <c r="K20" s="116"/>
      <c r="L20" s="116"/>
      <c r="M20" s="116"/>
      <c r="N20" s="116"/>
      <c r="O20" s="116"/>
      <c r="P20" s="116"/>
    </row>
    <row r="21" spans="1:16" x14ac:dyDescent="0.25">
      <c r="C21" s="43" t="s">
        <v>235</v>
      </c>
      <c r="D21" s="134">
        <v>1</v>
      </c>
      <c r="E21" s="134">
        <v>1.86</v>
      </c>
      <c r="F21" s="134">
        <v>1.86</v>
      </c>
      <c r="G21" s="134">
        <v>1.86</v>
      </c>
      <c r="H21" s="134">
        <v>1.86</v>
      </c>
      <c r="I21" s="116"/>
      <c r="J21" s="116"/>
      <c r="K21" s="116"/>
      <c r="L21" s="116"/>
      <c r="M21" s="116"/>
      <c r="N21" s="116"/>
      <c r="O21" s="116"/>
      <c r="P21" s="116"/>
    </row>
    <row r="22" spans="1:16" x14ac:dyDescent="0.25">
      <c r="C22" s="43" t="s">
        <v>236</v>
      </c>
      <c r="D22" s="134">
        <v>1</v>
      </c>
      <c r="E22" s="134">
        <v>3.01</v>
      </c>
      <c r="F22" s="134">
        <v>3.01</v>
      </c>
      <c r="G22" s="134">
        <v>3.01</v>
      </c>
      <c r="H22" s="134">
        <v>3.01</v>
      </c>
      <c r="I22" s="116"/>
      <c r="J22" s="116"/>
      <c r="K22" s="116"/>
      <c r="L22" s="116"/>
      <c r="M22" s="116"/>
      <c r="N22" s="116"/>
      <c r="O22" s="116"/>
      <c r="P22" s="116"/>
    </row>
    <row r="23" spans="1:16" x14ac:dyDescent="0.25">
      <c r="B23" s="36" t="s">
        <v>23</v>
      </c>
      <c r="C23" s="43" t="s">
        <v>233</v>
      </c>
      <c r="D23" s="133">
        <v>1</v>
      </c>
      <c r="E23" s="133">
        <v>1</v>
      </c>
      <c r="F23" s="133">
        <v>1</v>
      </c>
      <c r="G23" s="133">
        <v>1</v>
      </c>
      <c r="H23" s="133">
        <v>1</v>
      </c>
      <c r="I23" s="116"/>
      <c r="J23" s="116"/>
      <c r="K23" s="116"/>
      <c r="L23" s="116"/>
      <c r="M23" s="116"/>
      <c r="N23" s="116"/>
      <c r="O23" s="116"/>
      <c r="P23" s="116"/>
    </row>
    <row r="24" spans="1:16" x14ac:dyDescent="0.25">
      <c r="C24" s="43" t="s">
        <v>234</v>
      </c>
      <c r="D24" s="134">
        <v>1</v>
      </c>
      <c r="E24" s="134">
        <v>1</v>
      </c>
      <c r="F24" s="134">
        <v>1</v>
      </c>
      <c r="G24" s="134">
        <v>1</v>
      </c>
      <c r="H24" s="134">
        <v>1</v>
      </c>
      <c r="I24" s="116"/>
      <c r="J24" s="116"/>
      <c r="K24" s="116"/>
      <c r="L24" s="116"/>
      <c r="M24" s="116"/>
      <c r="N24" s="116"/>
      <c r="O24" s="116"/>
      <c r="P24" s="116"/>
    </row>
    <row r="25" spans="1:16" x14ac:dyDescent="0.25">
      <c r="C25" s="43" t="s">
        <v>235</v>
      </c>
      <c r="D25" s="134">
        <v>1</v>
      </c>
      <c r="E25" s="134">
        <v>1.86</v>
      </c>
      <c r="F25" s="134">
        <v>1.86</v>
      </c>
      <c r="G25" s="134">
        <v>1.86</v>
      </c>
      <c r="H25" s="134">
        <v>1.86</v>
      </c>
      <c r="I25" s="116"/>
      <c r="J25" s="116"/>
      <c r="K25" s="116"/>
      <c r="L25" s="116"/>
      <c r="M25" s="116"/>
      <c r="N25" s="116"/>
      <c r="O25" s="116"/>
      <c r="P25" s="116"/>
    </row>
    <row r="26" spans="1:16" x14ac:dyDescent="0.25">
      <c r="C26" s="43" t="s">
        <v>236</v>
      </c>
      <c r="D26" s="134">
        <v>1</v>
      </c>
      <c r="E26" s="134">
        <v>3.01</v>
      </c>
      <c r="F26" s="134">
        <v>3.01</v>
      </c>
      <c r="G26" s="134">
        <v>3.01</v>
      </c>
      <c r="H26" s="134">
        <v>3.01</v>
      </c>
      <c r="I26" s="116"/>
      <c r="J26" s="116"/>
      <c r="K26" s="116"/>
      <c r="L26" s="116"/>
      <c r="M26" s="116"/>
      <c r="N26" s="116"/>
      <c r="O26" s="116"/>
      <c r="P26" s="116"/>
    </row>
    <row r="28" spans="1:16" s="98" customFormat="1" ht="13" x14ac:dyDescent="0.3">
      <c r="A28" s="97" t="s">
        <v>237</v>
      </c>
    </row>
    <row r="29" spans="1:16" s="36" customFormat="1" ht="13" x14ac:dyDescent="0.3">
      <c r="A29" s="119" t="s">
        <v>238</v>
      </c>
      <c r="B29" s="92" t="s">
        <v>231</v>
      </c>
      <c r="C29" s="92" t="s">
        <v>239</v>
      </c>
      <c r="D29" s="101" t="s">
        <v>1</v>
      </c>
      <c r="E29" s="101" t="s">
        <v>2</v>
      </c>
      <c r="F29" s="101" t="s">
        <v>3</v>
      </c>
      <c r="G29" s="101" t="s">
        <v>4</v>
      </c>
      <c r="H29" s="101" t="s">
        <v>5</v>
      </c>
      <c r="I29" s="118"/>
      <c r="J29" s="118"/>
      <c r="K29" s="118"/>
      <c r="L29" s="118"/>
      <c r="M29" s="118"/>
      <c r="N29" s="118"/>
      <c r="O29" s="118"/>
      <c r="P29" s="118"/>
    </row>
    <row r="30" spans="1:16" ht="13" x14ac:dyDescent="0.3">
      <c r="A30" s="40"/>
      <c r="B30" s="35" t="s">
        <v>71</v>
      </c>
      <c r="C30" s="43" t="s">
        <v>233</v>
      </c>
      <c r="D30" s="133">
        <v>1</v>
      </c>
      <c r="E30" s="133">
        <v>1</v>
      </c>
      <c r="F30" s="133">
        <v>1</v>
      </c>
      <c r="G30" s="133">
        <v>1</v>
      </c>
      <c r="H30" s="133">
        <v>1</v>
      </c>
      <c r="I30" s="120"/>
      <c r="J30" s="116"/>
      <c r="K30" s="116"/>
      <c r="L30" s="116"/>
      <c r="M30" s="116"/>
      <c r="N30" s="116"/>
      <c r="O30" s="116"/>
      <c r="P30" s="116"/>
    </row>
    <row r="31" spans="1:16" x14ac:dyDescent="0.25">
      <c r="C31" s="43" t="s">
        <v>234</v>
      </c>
      <c r="D31" s="134">
        <v>1</v>
      </c>
      <c r="E31" s="134">
        <v>1.6</v>
      </c>
      <c r="F31" s="134">
        <v>1.6</v>
      </c>
      <c r="G31" s="134">
        <v>1.6</v>
      </c>
      <c r="H31" s="134">
        <v>1.6</v>
      </c>
      <c r="I31" s="116"/>
      <c r="J31" s="116"/>
      <c r="K31" s="116"/>
      <c r="L31" s="116"/>
      <c r="M31" s="116"/>
      <c r="N31" s="116"/>
      <c r="O31" s="116"/>
      <c r="P31" s="116"/>
    </row>
    <row r="32" spans="1:16" x14ac:dyDescent="0.25">
      <c r="C32" s="43" t="s">
        <v>65</v>
      </c>
      <c r="D32" s="134">
        <v>1</v>
      </c>
      <c r="E32" s="134">
        <v>3.41</v>
      </c>
      <c r="F32" s="134">
        <v>3.41</v>
      </c>
      <c r="G32" s="134">
        <v>3.41</v>
      </c>
      <c r="H32" s="134">
        <v>3.41</v>
      </c>
      <c r="I32" s="116"/>
      <c r="J32" s="116"/>
      <c r="K32" s="116"/>
      <c r="L32" s="116"/>
      <c r="M32" s="116"/>
      <c r="N32" s="116"/>
      <c r="O32" s="116"/>
      <c r="P32" s="116"/>
    </row>
    <row r="33" spans="2:16" x14ac:dyDescent="0.25">
      <c r="C33" s="43" t="s">
        <v>66</v>
      </c>
      <c r="D33" s="134">
        <v>1</v>
      </c>
      <c r="E33" s="134">
        <v>12.33</v>
      </c>
      <c r="F33" s="134">
        <v>12.33</v>
      </c>
      <c r="G33" s="134">
        <v>12.33</v>
      </c>
      <c r="H33" s="134">
        <v>12.33</v>
      </c>
      <c r="I33" s="116"/>
      <c r="J33" s="116"/>
      <c r="K33" s="116"/>
      <c r="L33" s="116"/>
      <c r="M33" s="116"/>
      <c r="N33" s="116"/>
      <c r="O33" s="116"/>
      <c r="P33" s="116"/>
    </row>
    <row r="34" spans="2:16" x14ac:dyDescent="0.25">
      <c r="B34" s="35" t="s">
        <v>16</v>
      </c>
      <c r="C34" s="43" t="s">
        <v>233</v>
      </c>
      <c r="D34" s="133">
        <v>1</v>
      </c>
      <c r="E34" s="133">
        <v>1</v>
      </c>
      <c r="F34" s="133">
        <v>1</v>
      </c>
      <c r="G34" s="133">
        <v>1</v>
      </c>
      <c r="H34" s="133">
        <v>1</v>
      </c>
      <c r="I34" s="116"/>
      <c r="J34" s="116"/>
      <c r="K34" s="116"/>
      <c r="L34" s="116"/>
      <c r="M34" s="116"/>
      <c r="N34" s="116"/>
      <c r="O34" s="116"/>
      <c r="P34" s="116"/>
    </row>
    <row r="35" spans="2:16" x14ac:dyDescent="0.25">
      <c r="C35" s="43" t="s">
        <v>234</v>
      </c>
      <c r="D35" s="134">
        <v>1</v>
      </c>
      <c r="E35" s="134">
        <v>1.92</v>
      </c>
      <c r="F35" s="134">
        <v>1.92</v>
      </c>
      <c r="G35" s="134">
        <v>1.92</v>
      </c>
      <c r="H35" s="134">
        <v>1.92</v>
      </c>
      <c r="I35" s="116"/>
      <c r="J35" s="116"/>
      <c r="K35" s="116"/>
      <c r="L35" s="116"/>
      <c r="M35" s="116"/>
      <c r="N35" s="116"/>
      <c r="O35" s="116"/>
      <c r="P35" s="116"/>
    </row>
    <row r="36" spans="2:16" x14ac:dyDescent="0.25">
      <c r="C36" s="43" t="s">
        <v>65</v>
      </c>
      <c r="D36" s="134">
        <v>1</v>
      </c>
      <c r="E36" s="134">
        <v>4.66</v>
      </c>
      <c r="F36" s="134">
        <v>4.66</v>
      </c>
      <c r="G36" s="134">
        <v>4.66</v>
      </c>
      <c r="H36" s="134">
        <v>4.66</v>
      </c>
      <c r="I36" s="116"/>
      <c r="J36" s="116"/>
      <c r="K36" s="116"/>
      <c r="L36" s="116"/>
      <c r="M36" s="116"/>
      <c r="N36" s="116"/>
      <c r="O36" s="116"/>
      <c r="P36" s="116"/>
    </row>
    <row r="37" spans="2:16" x14ac:dyDescent="0.25">
      <c r="C37" s="43" t="s">
        <v>66</v>
      </c>
      <c r="D37" s="134">
        <v>1</v>
      </c>
      <c r="E37" s="134">
        <v>9.68</v>
      </c>
      <c r="F37" s="134">
        <v>9.68</v>
      </c>
      <c r="G37" s="134">
        <v>9.68</v>
      </c>
      <c r="H37" s="134">
        <v>9.68</v>
      </c>
      <c r="I37" s="116"/>
      <c r="J37" s="116"/>
      <c r="K37" s="116"/>
      <c r="L37" s="116"/>
      <c r="M37" s="116"/>
      <c r="N37" s="116"/>
      <c r="O37" s="116"/>
      <c r="P37" s="116"/>
    </row>
    <row r="38" spans="2:16" x14ac:dyDescent="0.25">
      <c r="B38" s="35" t="s">
        <v>18</v>
      </c>
      <c r="C38" s="43" t="s">
        <v>233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16"/>
      <c r="J38" s="116"/>
      <c r="K38" s="116"/>
      <c r="L38" s="116"/>
      <c r="M38" s="116"/>
      <c r="N38" s="116"/>
      <c r="O38" s="116"/>
      <c r="P38" s="116"/>
    </row>
    <row r="39" spans="2:16" x14ac:dyDescent="0.25">
      <c r="C39" s="43" t="s">
        <v>234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  <c r="I39" s="116"/>
      <c r="J39" s="116"/>
      <c r="K39" s="116"/>
      <c r="L39" s="116"/>
      <c r="M39" s="116"/>
      <c r="N39" s="116"/>
      <c r="O39" s="116"/>
      <c r="P39" s="116"/>
    </row>
    <row r="40" spans="2:16" x14ac:dyDescent="0.25">
      <c r="C40" s="43" t="s">
        <v>65</v>
      </c>
      <c r="D40" s="134">
        <v>1</v>
      </c>
      <c r="E40" s="134">
        <v>2.58</v>
      </c>
      <c r="F40" s="134">
        <v>2.58</v>
      </c>
      <c r="G40" s="134">
        <v>2.58</v>
      </c>
      <c r="H40" s="134">
        <v>2.58</v>
      </c>
      <c r="I40" s="116"/>
      <c r="J40" s="116"/>
      <c r="K40" s="116"/>
      <c r="L40" s="116"/>
      <c r="M40" s="116"/>
      <c r="N40" s="116"/>
      <c r="O40" s="116"/>
      <c r="P40" s="116"/>
    </row>
    <row r="41" spans="2:16" x14ac:dyDescent="0.25">
      <c r="C41" s="43" t="s">
        <v>66</v>
      </c>
      <c r="D41" s="134">
        <v>1</v>
      </c>
      <c r="E41" s="134">
        <v>9.6300000000000008</v>
      </c>
      <c r="F41" s="134">
        <v>9.6300000000000008</v>
      </c>
      <c r="G41" s="134">
        <v>9.6300000000000008</v>
      </c>
      <c r="H41" s="134">
        <v>9.6300000000000008</v>
      </c>
      <c r="I41" s="116"/>
      <c r="J41" s="116"/>
      <c r="K41" s="116"/>
      <c r="L41" s="116"/>
      <c r="M41" s="116"/>
      <c r="N41" s="116"/>
      <c r="O41" s="116"/>
      <c r="P41" s="116"/>
    </row>
    <row r="42" spans="2:16" x14ac:dyDescent="0.25">
      <c r="B42" s="35" t="s">
        <v>19</v>
      </c>
      <c r="C42" s="43" t="s">
        <v>233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16"/>
      <c r="J42" s="116"/>
      <c r="K42" s="116"/>
      <c r="L42" s="116"/>
      <c r="M42" s="116"/>
      <c r="N42" s="116"/>
      <c r="O42" s="116"/>
      <c r="P42" s="116"/>
    </row>
    <row r="43" spans="2:16" x14ac:dyDescent="0.25">
      <c r="C43" s="43" t="s">
        <v>234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  <c r="I43" s="116"/>
      <c r="J43" s="116"/>
      <c r="K43" s="116"/>
      <c r="L43" s="116"/>
      <c r="M43" s="116"/>
      <c r="N43" s="116"/>
      <c r="O43" s="116"/>
      <c r="P43" s="116"/>
    </row>
    <row r="44" spans="2:16" x14ac:dyDescent="0.25">
      <c r="C44" s="43" t="s">
        <v>65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  <c r="I44" s="116"/>
      <c r="J44" s="116"/>
      <c r="K44" s="116"/>
      <c r="L44" s="116"/>
      <c r="M44" s="116"/>
      <c r="N44" s="116"/>
      <c r="O44" s="116"/>
      <c r="P44" s="116"/>
    </row>
    <row r="45" spans="2:16" x14ac:dyDescent="0.25">
      <c r="C45" s="43" t="s">
        <v>66</v>
      </c>
      <c r="D45" s="134">
        <v>1</v>
      </c>
      <c r="E45" s="134">
        <v>1</v>
      </c>
      <c r="F45" s="134">
        <v>1</v>
      </c>
      <c r="G45" s="134">
        <v>1</v>
      </c>
      <c r="H45" s="134">
        <v>1</v>
      </c>
      <c r="I45" s="116"/>
      <c r="J45" s="116"/>
      <c r="K45" s="116"/>
      <c r="L45" s="116"/>
      <c r="M45" s="116"/>
      <c r="N45" s="116"/>
      <c r="O45" s="116"/>
      <c r="P45" s="116"/>
    </row>
    <row r="46" spans="2:16" x14ac:dyDescent="0.25">
      <c r="B46" s="35" t="s">
        <v>17</v>
      </c>
      <c r="C46" s="43" t="s">
        <v>233</v>
      </c>
      <c r="D46" s="133">
        <v>1</v>
      </c>
      <c r="E46" s="133">
        <v>1</v>
      </c>
      <c r="F46" s="133">
        <v>1</v>
      </c>
      <c r="G46" s="133">
        <v>1</v>
      </c>
      <c r="H46" s="133">
        <v>1</v>
      </c>
      <c r="I46" s="116"/>
      <c r="J46" s="116"/>
      <c r="K46" s="116"/>
      <c r="L46" s="116"/>
      <c r="M46" s="116"/>
      <c r="N46" s="116"/>
      <c r="O46" s="116"/>
      <c r="P46" s="116"/>
    </row>
    <row r="47" spans="2:16" x14ac:dyDescent="0.25">
      <c r="C47" s="43" t="s">
        <v>234</v>
      </c>
      <c r="D47" s="134">
        <v>1</v>
      </c>
      <c r="E47" s="134">
        <v>1.65</v>
      </c>
      <c r="F47" s="134">
        <v>1.65</v>
      </c>
      <c r="G47" s="134">
        <v>1.65</v>
      </c>
      <c r="H47" s="134">
        <v>1.65</v>
      </c>
      <c r="I47" s="116"/>
      <c r="J47" s="116"/>
      <c r="K47" s="116"/>
      <c r="L47" s="116"/>
      <c r="M47" s="116"/>
      <c r="N47" s="116"/>
      <c r="O47" s="116"/>
      <c r="P47" s="116"/>
    </row>
    <row r="48" spans="2:16" x14ac:dyDescent="0.25">
      <c r="C48" s="43" t="s">
        <v>65</v>
      </c>
      <c r="D48" s="134">
        <v>1</v>
      </c>
      <c r="E48" s="134">
        <v>2.73</v>
      </c>
      <c r="F48" s="134">
        <v>2.73</v>
      </c>
      <c r="G48" s="134">
        <v>2.73</v>
      </c>
      <c r="H48" s="134">
        <v>2.73</v>
      </c>
      <c r="I48" s="116"/>
      <c r="J48" s="116"/>
      <c r="K48" s="116"/>
      <c r="L48" s="116"/>
      <c r="M48" s="116"/>
      <c r="N48" s="116"/>
      <c r="O48" s="116"/>
      <c r="P48" s="116"/>
    </row>
    <row r="49" spans="1:16" x14ac:dyDescent="0.25">
      <c r="C49" s="43" t="s">
        <v>66</v>
      </c>
      <c r="D49" s="134">
        <v>1</v>
      </c>
      <c r="E49" s="134">
        <v>11.21</v>
      </c>
      <c r="F49" s="134">
        <v>11.21</v>
      </c>
      <c r="G49" s="134">
        <v>11.21</v>
      </c>
      <c r="H49" s="134">
        <v>11.21</v>
      </c>
      <c r="I49" s="116"/>
      <c r="J49" s="116"/>
      <c r="K49" s="116"/>
      <c r="L49" s="116"/>
      <c r="M49" s="116"/>
      <c r="N49" s="116"/>
      <c r="O49" s="116"/>
      <c r="P49" s="116"/>
    </row>
    <row r="50" spans="1:16" x14ac:dyDescent="0.25">
      <c r="B50" s="35" t="s">
        <v>23</v>
      </c>
      <c r="C50" s="43" t="s">
        <v>233</v>
      </c>
      <c r="D50" s="133">
        <v>1</v>
      </c>
      <c r="E50" s="133">
        <v>1</v>
      </c>
      <c r="F50" s="133">
        <v>1</v>
      </c>
      <c r="G50" s="133">
        <v>1</v>
      </c>
      <c r="H50" s="133">
        <v>1</v>
      </c>
      <c r="I50" s="116"/>
      <c r="J50" s="116"/>
      <c r="K50" s="116"/>
      <c r="L50" s="116"/>
      <c r="M50" s="116"/>
      <c r="N50" s="116"/>
      <c r="O50" s="116"/>
      <c r="P50" s="116"/>
    </row>
    <row r="51" spans="1:16" x14ac:dyDescent="0.25">
      <c r="C51" s="43" t="s">
        <v>234</v>
      </c>
      <c r="D51" s="134">
        <v>1</v>
      </c>
      <c r="E51" s="134">
        <v>1.65</v>
      </c>
      <c r="F51" s="134">
        <v>1.65</v>
      </c>
      <c r="G51" s="134">
        <v>1.65</v>
      </c>
      <c r="H51" s="134">
        <v>1.65</v>
      </c>
      <c r="I51" s="116"/>
      <c r="J51" s="116"/>
      <c r="K51" s="116"/>
      <c r="L51" s="116"/>
      <c r="M51" s="116"/>
      <c r="N51" s="116"/>
      <c r="O51" s="116"/>
      <c r="P51" s="116"/>
    </row>
    <row r="52" spans="1:16" x14ac:dyDescent="0.25">
      <c r="C52" s="43" t="s">
        <v>65</v>
      </c>
      <c r="D52" s="134">
        <v>1</v>
      </c>
      <c r="E52" s="134">
        <v>2.73</v>
      </c>
      <c r="F52" s="134">
        <v>2.73</v>
      </c>
      <c r="G52" s="134">
        <v>2.73</v>
      </c>
      <c r="H52" s="134">
        <v>2.73</v>
      </c>
      <c r="I52" s="116"/>
      <c r="J52" s="116"/>
      <c r="K52" s="116"/>
      <c r="L52" s="116"/>
      <c r="M52" s="116"/>
      <c r="N52" s="116"/>
      <c r="O52" s="116"/>
      <c r="P52" s="116"/>
    </row>
    <row r="53" spans="1:16" x14ac:dyDescent="0.25">
      <c r="C53" s="43" t="s">
        <v>66</v>
      </c>
      <c r="D53" s="134">
        <v>1</v>
      </c>
      <c r="E53" s="134">
        <v>11.21</v>
      </c>
      <c r="F53" s="134">
        <v>11.21</v>
      </c>
      <c r="G53" s="134">
        <v>11.21</v>
      </c>
      <c r="H53" s="134">
        <v>11.21</v>
      </c>
      <c r="I53" s="116"/>
      <c r="J53" s="116"/>
      <c r="K53" s="116"/>
      <c r="L53" s="116"/>
      <c r="M53" s="116"/>
      <c r="N53" s="116"/>
      <c r="O53" s="116"/>
      <c r="P53" s="116"/>
    </row>
    <row r="54" spans="1:16" x14ac:dyDescent="0.25">
      <c r="C54" s="43"/>
      <c r="D54" s="43"/>
    </row>
    <row r="55" spans="1:16" s="98" customFormat="1" ht="13" x14ac:dyDescent="0.3">
      <c r="A55" s="97" t="s">
        <v>240</v>
      </c>
    </row>
    <row r="56" spans="1:16" s="36" customFormat="1" ht="26" x14ac:dyDescent="0.3">
      <c r="A56" s="119" t="s">
        <v>70</v>
      </c>
      <c r="B56" s="92" t="s">
        <v>231</v>
      </c>
      <c r="C56" s="121" t="s">
        <v>241</v>
      </c>
      <c r="D56" s="101" t="s">
        <v>53</v>
      </c>
      <c r="E56" s="101" t="s">
        <v>54</v>
      </c>
      <c r="F56" s="101" t="s">
        <v>55</v>
      </c>
      <c r="G56" s="101" t="s">
        <v>56</v>
      </c>
      <c r="H56" s="118"/>
      <c r="M56" s="118"/>
      <c r="N56" s="118"/>
      <c r="O56" s="118"/>
      <c r="P56" s="118"/>
    </row>
    <row r="57" spans="1:16" ht="13" x14ac:dyDescent="0.3">
      <c r="A57" s="40"/>
      <c r="B57" s="35" t="s">
        <v>38</v>
      </c>
      <c r="C57" s="43" t="s">
        <v>242</v>
      </c>
      <c r="D57" s="133">
        <v>1</v>
      </c>
      <c r="E57" s="133">
        <v>1</v>
      </c>
      <c r="F57" s="133">
        <v>1</v>
      </c>
      <c r="G57" s="133">
        <v>1</v>
      </c>
      <c r="H57" s="116"/>
      <c r="M57" s="116"/>
      <c r="N57" s="116"/>
      <c r="O57" s="116"/>
      <c r="P57" s="116"/>
    </row>
    <row r="58" spans="1:16" x14ac:dyDescent="0.25">
      <c r="C58" s="43" t="s">
        <v>243</v>
      </c>
      <c r="D58" s="134">
        <v>10.675000000000001</v>
      </c>
      <c r="E58" s="134">
        <v>10.675000000000001</v>
      </c>
      <c r="F58" s="134">
        <v>10.675000000000001</v>
      </c>
      <c r="G58" s="134">
        <v>10.675000000000001</v>
      </c>
      <c r="H58" s="116"/>
      <c r="M58" s="116"/>
      <c r="N58" s="116"/>
      <c r="O58" s="116"/>
      <c r="P58" s="116"/>
    </row>
    <row r="59" spans="1:16" x14ac:dyDescent="0.25">
      <c r="B59" s="35" t="s">
        <v>39</v>
      </c>
      <c r="C59" s="43" t="s">
        <v>242</v>
      </c>
      <c r="D59" s="133">
        <v>1</v>
      </c>
      <c r="E59" s="133">
        <v>1</v>
      </c>
      <c r="F59" s="133">
        <v>1</v>
      </c>
      <c r="G59" s="133">
        <v>1</v>
      </c>
      <c r="H59" s="116"/>
      <c r="M59" s="116"/>
      <c r="N59" s="116"/>
      <c r="O59" s="116"/>
      <c r="P59" s="116"/>
    </row>
    <row r="60" spans="1:16" x14ac:dyDescent="0.25">
      <c r="C60" s="43" t="s">
        <v>243</v>
      </c>
      <c r="D60" s="134">
        <v>10.675000000000001</v>
      </c>
      <c r="E60" s="134">
        <v>10.675000000000001</v>
      </c>
      <c r="F60" s="134">
        <v>10.675000000000001</v>
      </c>
      <c r="G60" s="134">
        <v>10.675000000000001</v>
      </c>
      <c r="H60" s="116"/>
      <c r="M60" s="116"/>
      <c r="N60" s="116"/>
      <c r="O60" s="116"/>
      <c r="P60" s="116"/>
    </row>
    <row r="61" spans="1:16" x14ac:dyDescent="0.25">
      <c r="B61" s="35" t="s">
        <v>40</v>
      </c>
      <c r="C61" s="43" t="s">
        <v>242</v>
      </c>
      <c r="D61" s="133">
        <v>1</v>
      </c>
      <c r="E61" s="133">
        <v>1</v>
      </c>
      <c r="F61" s="133">
        <v>1</v>
      </c>
      <c r="G61" s="133">
        <v>1</v>
      </c>
      <c r="H61" s="116"/>
      <c r="M61" s="116"/>
      <c r="N61" s="116"/>
      <c r="O61" s="116"/>
      <c r="P61" s="116"/>
    </row>
    <row r="62" spans="1:16" x14ac:dyDescent="0.25">
      <c r="C62" s="43" t="s">
        <v>243</v>
      </c>
      <c r="D62" s="134">
        <v>10.675000000000001</v>
      </c>
      <c r="E62" s="134">
        <v>10.675000000000001</v>
      </c>
      <c r="F62" s="134">
        <v>10.675000000000001</v>
      </c>
      <c r="G62" s="134">
        <v>10.675000000000001</v>
      </c>
      <c r="H62" s="116"/>
      <c r="M62" s="116"/>
      <c r="N62" s="116"/>
      <c r="O62" s="116"/>
      <c r="P62" s="116"/>
    </row>
    <row r="63" spans="1:16" x14ac:dyDescent="0.25">
      <c r="C63" s="43"/>
      <c r="D63" s="43"/>
    </row>
    <row r="64" spans="1:16" s="98" customFormat="1" ht="13" x14ac:dyDescent="0.3">
      <c r="A64" s="97" t="s">
        <v>244</v>
      </c>
    </row>
    <row r="65" spans="1:16" s="36" customFormat="1" ht="26" x14ac:dyDescent="0.3">
      <c r="A65" s="119" t="s">
        <v>24</v>
      </c>
      <c r="B65" s="92" t="s">
        <v>231</v>
      </c>
      <c r="C65" s="121" t="s">
        <v>245</v>
      </c>
      <c r="D65" s="101" t="s">
        <v>1</v>
      </c>
      <c r="E65" s="101" t="s">
        <v>2</v>
      </c>
      <c r="F65" s="101" t="s">
        <v>3</v>
      </c>
      <c r="G65" s="101" t="s">
        <v>4</v>
      </c>
      <c r="H65" s="122" t="s">
        <v>5</v>
      </c>
      <c r="I65" s="118"/>
      <c r="J65" s="118"/>
      <c r="K65" s="118"/>
      <c r="L65" s="118"/>
      <c r="M65" s="118"/>
      <c r="N65" s="118"/>
      <c r="O65" s="118"/>
      <c r="P65" s="118"/>
    </row>
    <row r="66" spans="1:16" ht="13" x14ac:dyDescent="0.3">
      <c r="A66" s="123"/>
      <c r="B66" s="35" t="s">
        <v>73</v>
      </c>
      <c r="C66" s="43" t="s">
        <v>166</v>
      </c>
      <c r="D66" s="133">
        <v>1</v>
      </c>
      <c r="E66" s="133">
        <v>1</v>
      </c>
      <c r="F66" s="133">
        <v>1</v>
      </c>
      <c r="G66" s="133">
        <v>1</v>
      </c>
      <c r="H66" s="116">
        <v>1</v>
      </c>
      <c r="I66" s="116"/>
      <c r="J66" s="116"/>
      <c r="K66" s="116"/>
      <c r="L66" s="116"/>
      <c r="M66" s="116"/>
      <c r="N66" s="116"/>
      <c r="O66" s="116"/>
      <c r="P66" s="116"/>
    </row>
    <row r="67" spans="1:16" x14ac:dyDescent="0.25">
      <c r="C67" s="43" t="s">
        <v>167</v>
      </c>
      <c r="D67" s="134">
        <v>1.35</v>
      </c>
      <c r="E67" s="134">
        <v>1</v>
      </c>
      <c r="F67" s="134">
        <v>1</v>
      </c>
      <c r="G67" s="134">
        <v>1</v>
      </c>
      <c r="H67" s="116">
        <v>1</v>
      </c>
      <c r="I67" s="116"/>
      <c r="J67" s="116"/>
      <c r="K67" s="116"/>
      <c r="L67" s="116"/>
      <c r="M67" s="116"/>
      <c r="N67" s="116"/>
      <c r="O67" s="116"/>
      <c r="P67" s="116"/>
    </row>
    <row r="68" spans="1:16" x14ac:dyDescent="0.25">
      <c r="C68" s="43" t="s">
        <v>168</v>
      </c>
      <c r="D68" s="134">
        <v>1.35</v>
      </c>
      <c r="E68" s="134">
        <v>1</v>
      </c>
      <c r="F68" s="134">
        <v>1</v>
      </c>
      <c r="G68" s="134">
        <v>1</v>
      </c>
      <c r="H68" s="116">
        <v>1</v>
      </c>
      <c r="I68" s="116"/>
      <c r="J68" s="116"/>
      <c r="K68" s="116"/>
      <c r="L68" s="116"/>
      <c r="M68" s="116"/>
      <c r="N68" s="116"/>
      <c r="O68" s="116"/>
      <c r="P68" s="116"/>
    </row>
    <row r="69" spans="1:16" x14ac:dyDescent="0.25">
      <c r="C69" s="43" t="s">
        <v>169</v>
      </c>
      <c r="D69" s="134">
        <v>5.4</v>
      </c>
      <c r="E69" s="134">
        <v>1</v>
      </c>
      <c r="F69" s="134">
        <v>1</v>
      </c>
      <c r="G69" s="134">
        <v>1</v>
      </c>
      <c r="H69" s="116">
        <v>1</v>
      </c>
      <c r="I69" s="116"/>
      <c r="J69" s="116"/>
      <c r="K69" s="116"/>
      <c r="L69" s="116"/>
      <c r="M69" s="116"/>
      <c r="N69" s="116"/>
      <c r="O69" s="116"/>
      <c r="P69" s="116"/>
    </row>
    <row r="70" spans="1:16" x14ac:dyDescent="0.25">
      <c r="B70" s="35" t="s">
        <v>7</v>
      </c>
      <c r="C70" s="43" t="s">
        <v>166</v>
      </c>
      <c r="D70" s="133">
        <v>1</v>
      </c>
      <c r="E70" s="133">
        <v>1</v>
      </c>
      <c r="F70" s="133">
        <v>1</v>
      </c>
      <c r="G70" s="133">
        <v>1</v>
      </c>
      <c r="H70" s="116">
        <v>1</v>
      </c>
      <c r="I70" s="116"/>
      <c r="J70" s="116"/>
      <c r="K70" s="116"/>
      <c r="L70" s="116"/>
      <c r="M70" s="116"/>
      <c r="N70" s="116"/>
      <c r="O70" s="116"/>
      <c r="P70" s="116"/>
    </row>
    <row r="71" spans="1:16" x14ac:dyDescent="0.25">
      <c r="C71" s="43" t="s">
        <v>167</v>
      </c>
      <c r="D71" s="134">
        <v>1.35</v>
      </c>
      <c r="E71" s="134">
        <v>1</v>
      </c>
      <c r="F71" s="134">
        <v>1</v>
      </c>
      <c r="G71" s="134">
        <v>1</v>
      </c>
      <c r="H71" s="116">
        <v>1</v>
      </c>
      <c r="I71" s="116"/>
      <c r="J71" s="116"/>
      <c r="K71" s="116"/>
      <c r="L71" s="116"/>
      <c r="M71" s="116"/>
      <c r="N71" s="116"/>
      <c r="O71" s="116"/>
      <c r="P71" s="116"/>
    </row>
    <row r="72" spans="1:16" x14ac:dyDescent="0.25">
      <c r="C72" s="43" t="s">
        <v>168</v>
      </c>
      <c r="D72" s="134">
        <v>1.35</v>
      </c>
      <c r="E72" s="134">
        <v>1</v>
      </c>
      <c r="F72" s="134">
        <v>1</v>
      </c>
      <c r="G72" s="134">
        <v>1</v>
      </c>
      <c r="H72" s="116">
        <v>1</v>
      </c>
      <c r="I72" s="116"/>
      <c r="J72" s="116"/>
      <c r="K72" s="116"/>
      <c r="L72" s="116"/>
      <c r="M72" s="116"/>
      <c r="N72" s="116"/>
      <c r="O72" s="116"/>
      <c r="P72" s="116"/>
    </row>
    <row r="73" spans="1:16" x14ac:dyDescent="0.25">
      <c r="C73" s="43" t="s">
        <v>169</v>
      </c>
      <c r="D73" s="134">
        <v>5.4</v>
      </c>
      <c r="E73" s="134">
        <v>1</v>
      </c>
      <c r="F73" s="134">
        <v>1</v>
      </c>
      <c r="G73" s="134">
        <v>1</v>
      </c>
      <c r="H73" s="116">
        <v>1</v>
      </c>
      <c r="I73" s="116"/>
      <c r="J73" s="116"/>
      <c r="K73" s="116"/>
      <c r="L73" s="116"/>
      <c r="M73" s="116"/>
      <c r="N73" s="116"/>
      <c r="O73" s="116"/>
      <c r="P73" s="116"/>
    </row>
    <row r="74" spans="1:16" x14ac:dyDescent="0.25">
      <c r="B74" s="35" t="s">
        <v>8</v>
      </c>
      <c r="C74" s="43" t="s">
        <v>166</v>
      </c>
      <c r="D74" s="133">
        <v>1</v>
      </c>
      <c r="E74" s="133">
        <v>1</v>
      </c>
      <c r="F74" s="133">
        <v>1</v>
      </c>
      <c r="G74" s="133">
        <v>1</v>
      </c>
      <c r="H74" s="116">
        <v>1</v>
      </c>
      <c r="I74" s="116"/>
      <c r="J74" s="116"/>
      <c r="K74" s="116"/>
      <c r="L74" s="116"/>
      <c r="M74" s="116"/>
      <c r="N74" s="116"/>
      <c r="O74" s="116"/>
      <c r="P74" s="116"/>
    </row>
    <row r="75" spans="1:16" x14ac:dyDescent="0.25">
      <c r="C75" s="43" t="s">
        <v>167</v>
      </c>
      <c r="D75" s="134">
        <v>1.35</v>
      </c>
      <c r="E75" s="134">
        <v>1</v>
      </c>
      <c r="F75" s="134">
        <v>1</v>
      </c>
      <c r="G75" s="134">
        <v>1</v>
      </c>
      <c r="H75" s="116">
        <v>1</v>
      </c>
      <c r="I75" s="116"/>
      <c r="J75" s="116"/>
      <c r="K75" s="116"/>
      <c r="L75" s="116"/>
      <c r="M75" s="116"/>
      <c r="N75" s="116"/>
      <c r="O75" s="116"/>
      <c r="P75" s="116"/>
    </row>
    <row r="76" spans="1:16" x14ac:dyDescent="0.25">
      <c r="C76" s="43" t="s">
        <v>168</v>
      </c>
      <c r="D76" s="134">
        <v>1.35</v>
      </c>
      <c r="E76" s="134">
        <v>1</v>
      </c>
      <c r="F76" s="134">
        <v>1</v>
      </c>
      <c r="G76" s="134">
        <v>1</v>
      </c>
      <c r="H76" s="116">
        <v>1</v>
      </c>
      <c r="I76" s="116"/>
      <c r="J76" s="116"/>
      <c r="K76" s="116"/>
      <c r="L76" s="116"/>
      <c r="M76" s="116"/>
      <c r="N76" s="116"/>
      <c r="O76" s="116"/>
      <c r="P76" s="116"/>
    </row>
    <row r="77" spans="1:16" x14ac:dyDescent="0.25">
      <c r="C77" s="43" t="s">
        <v>169</v>
      </c>
      <c r="D77" s="134">
        <v>5.4</v>
      </c>
      <c r="E77" s="134">
        <v>1</v>
      </c>
      <c r="F77" s="134">
        <v>1</v>
      </c>
      <c r="G77" s="134">
        <v>1</v>
      </c>
      <c r="H77" s="116">
        <v>1</v>
      </c>
      <c r="I77" s="116"/>
      <c r="J77" s="116"/>
      <c r="K77" s="116"/>
      <c r="L77" s="116"/>
      <c r="M77" s="116"/>
      <c r="N77" s="116"/>
      <c r="O77" s="116"/>
      <c r="P77" s="116"/>
    </row>
    <row r="78" spans="1:16" x14ac:dyDescent="0.25">
      <c r="B78" s="35" t="s">
        <v>13</v>
      </c>
      <c r="C78" s="43" t="s">
        <v>166</v>
      </c>
      <c r="D78" s="133">
        <v>1</v>
      </c>
      <c r="E78" s="133">
        <v>1</v>
      </c>
      <c r="F78" s="133">
        <v>1</v>
      </c>
      <c r="G78" s="133">
        <v>1</v>
      </c>
      <c r="H78" s="116">
        <v>1</v>
      </c>
      <c r="I78" s="116"/>
      <c r="J78" s="116"/>
      <c r="K78" s="116"/>
      <c r="L78" s="116"/>
      <c r="M78" s="116"/>
      <c r="N78" s="116"/>
      <c r="O78" s="116"/>
      <c r="P78" s="116"/>
    </row>
    <row r="79" spans="1:16" x14ac:dyDescent="0.25">
      <c r="C79" s="43" t="s">
        <v>167</v>
      </c>
      <c r="D79" s="134">
        <v>1</v>
      </c>
      <c r="E79" s="134">
        <v>1</v>
      </c>
      <c r="F79" s="134">
        <v>1</v>
      </c>
      <c r="G79" s="134">
        <v>1</v>
      </c>
      <c r="H79" s="116">
        <v>1</v>
      </c>
      <c r="I79" s="116"/>
      <c r="J79" s="116"/>
      <c r="K79" s="116"/>
      <c r="L79" s="116"/>
      <c r="M79" s="116"/>
      <c r="N79" s="116"/>
      <c r="O79" s="116"/>
      <c r="P79" s="116"/>
    </row>
    <row r="80" spans="1:16" x14ac:dyDescent="0.25">
      <c r="C80" s="43" t="s">
        <v>168</v>
      </c>
      <c r="D80" s="134">
        <v>1</v>
      </c>
      <c r="E80" s="134">
        <v>1</v>
      </c>
      <c r="F80" s="134">
        <v>1</v>
      </c>
      <c r="G80" s="134">
        <v>1</v>
      </c>
      <c r="H80" s="116">
        <v>1</v>
      </c>
      <c r="I80" s="116"/>
      <c r="J80" s="116"/>
      <c r="K80" s="116"/>
      <c r="L80" s="116"/>
      <c r="M80" s="116"/>
      <c r="N80" s="116"/>
      <c r="O80" s="116"/>
      <c r="P80" s="116"/>
    </row>
    <row r="81" spans="2:16" x14ac:dyDescent="0.25">
      <c r="C81" s="43" t="s">
        <v>169</v>
      </c>
      <c r="D81" s="134">
        <v>1</v>
      </c>
      <c r="E81" s="134">
        <v>1</v>
      </c>
      <c r="F81" s="134">
        <v>1</v>
      </c>
      <c r="G81" s="134">
        <v>1</v>
      </c>
      <c r="H81" s="116">
        <v>1</v>
      </c>
      <c r="I81" s="116"/>
      <c r="J81" s="116"/>
      <c r="K81" s="116"/>
      <c r="L81" s="116"/>
      <c r="M81" s="116"/>
      <c r="N81" s="116"/>
      <c r="O81" s="116"/>
      <c r="P81" s="116"/>
    </row>
    <row r="82" spans="2:16" x14ac:dyDescent="0.25">
      <c r="B82" s="35" t="s">
        <v>71</v>
      </c>
      <c r="C82" s="43" t="s">
        <v>166</v>
      </c>
      <c r="D82" s="133">
        <v>1</v>
      </c>
      <c r="E82" s="133">
        <v>1</v>
      </c>
      <c r="F82" s="133">
        <v>1</v>
      </c>
      <c r="G82" s="133">
        <v>1</v>
      </c>
      <c r="H82" s="116">
        <v>1</v>
      </c>
      <c r="I82" s="116"/>
      <c r="J82" s="116"/>
      <c r="K82" s="116"/>
      <c r="L82" s="116"/>
      <c r="M82" s="116"/>
      <c r="N82" s="116"/>
      <c r="O82" s="116"/>
      <c r="P82" s="116"/>
    </row>
    <row r="83" spans="2:16" x14ac:dyDescent="0.25">
      <c r="C83" s="43" t="s">
        <v>167</v>
      </c>
      <c r="D83" s="134">
        <v>1</v>
      </c>
      <c r="E83" s="134">
        <v>2.2799999999999998</v>
      </c>
      <c r="F83" s="134">
        <v>1</v>
      </c>
      <c r="G83" s="134">
        <v>1</v>
      </c>
      <c r="H83" s="116">
        <v>1</v>
      </c>
      <c r="I83" s="116"/>
      <c r="J83" s="116"/>
      <c r="K83" s="116"/>
      <c r="L83" s="116"/>
      <c r="M83" s="116"/>
      <c r="N83" s="116"/>
      <c r="O83" s="116"/>
      <c r="P83" s="116"/>
    </row>
    <row r="84" spans="2:16" x14ac:dyDescent="0.25">
      <c r="C84" s="43" t="s">
        <v>168</v>
      </c>
      <c r="D84" s="134">
        <v>1</v>
      </c>
      <c r="E84" s="134">
        <v>4.62</v>
      </c>
      <c r="F84" s="134">
        <v>1</v>
      </c>
      <c r="G84" s="134">
        <v>1</v>
      </c>
      <c r="H84" s="116">
        <v>1</v>
      </c>
      <c r="I84" s="116"/>
      <c r="J84" s="116"/>
      <c r="K84" s="116"/>
      <c r="L84" s="116"/>
      <c r="M84" s="116"/>
      <c r="N84" s="116"/>
      <c r="O84" s="116"/>
      <c r="P84" s="116"/>
    </row>
    <row r="85" spans="2:16" x14ac:dyDescent="0.25">
      <c r="C85" s="43" t="s">
        <v>169</v>
      </c>
      <c r="D85" s="134">
        <v>1</v>
      </c>
      <c r="E85" s="134">
        <v>10.53</v>
      </c>
      <c r="F85" s="134">
        <v>1.47</v>
      </c>
      <c r="G85" s="134">
        <v>2.57</v>
      </c>
      <c r="H85" s="116">
        <v>1</v>
      </c>
      <c r="I85" s="116"/>
      <c r="J85" s="116"/>
      <c r="K85" s="116"/>
      <c r="L85" s="116"/>
      <c r="M85" s="116"/>
      <c r="N85" s="116"/>
      <c r="O85" s="116"/>
      <c r="P85" s="116"/>
    </row>
    <row r="86" spans="2:16" x14ac:dyDescent="0.25">
      <c r="B86" s="35" t="s">
        <v>16</v>
      </c>
      <c r="C86" s="43" t="s">
        <v>166</v>
      </c>
      <c r="D86" s="133">
        <v>1</v>
      </c>
      <c r="E86" s="133">
        <v>1</v>
      </c>
      <c r="F86" s="133">
        <v>1</v>
      </c>
      <c r="G86" s="133">
        <v>1</v>
      </c>
      <c r="H86" s="116">
        <v>1</v>
      </c>
      <c r="I86" s="116"/>
      <c r="J86" s="116"/>
      <c r="K86" s="116"/>
      <c r="L86" s="116"/>
      <c r="M86" s="116"/>
      <c r="N86" s="116"/>
      <c r="O86" s="116"/>
      <c r="P86" s="116"/>
    </row>
    <row r="87" spans="2:16" x14ac:dyDescent="0.25">
      <c r="C87" s="43" t="s">
        <v>167</v>
      </c>
      <c r="D87" s="134">
        <v>1</v>
      </c>
      <c r="E87" s="134">
        <v>1.66</v>
      </c>
      <c r="F87" s="134">
        <v>1</v>
      </c>
      <c r="G87" s="134">
        <v>1</v>
      </c>
      <c r="H87" s="116">
        <v>1</v>
      </c>
      <c r="I87" s="116"/>
      <c r="J87" s="116"/>
      <c r="K87" s="116"/>
      <c r="L87" s="116"/>
      <c r="M87" s="116"/>
      <c r="N87" s="116"/>
      <c r="O87" s="116"/>
      <c r="P87" s="116"/>
    </row>
    <row r="88" spans="2:16" x14ac:dyDescent="0.25">
      <c r="C88" s="43" t="s">
        <v>168</v>
      </c>
      <c r="D88" s="134">
        <v>1</v>
      </c>
      <c r="E88" s="134">
        <v>2.5</v>
      </c>
      <c r="F88" s="134">
        <v>1</v>
      </c>
      <c r="G88" s="134">
        <v>1</v>
      </c>
      <c r="H88" s="116">
        <v>1</v>
      </c>
      <c r="I88" s="116"/>
      <c r="J88" s="116"/>
      <c r="K88" s="116"/>
      <c r="L88" s="116"/>
      <c r="M88" s="116"/>
      <c r="N88" s="116"/>
      <c r="O88" s="116"/>
      <c r="P88" s="116"/>
    </row>
    <row r="89" spans="2:16" x14ac:dyDescent="0.25">
      <c r="C89" s="43" t="s">
        <v>169</v>
      </c>
      <c r="D89" s="134">
        <v>1</v>
      </c>
      <c r="E89" s="134">
        <v>14.97</v>
      </c>
      <c r="F89" s="134">
        <v>1.92</v>
      </c>
      <c r="G89" s="134">
        <v>1.92</v>
      </c>
      <c r="H89" s="116">
        <v>1</v>
      </c>
      <c r="I89" s="116"/>
      <c r="J89" s="116"/>
      <c r="K89" s="116"/>
      <c r="L89" s="116"/>
      <c r="M89" s="116"/>
      <c r="N89" s="116"/>
      <c r="O89" s="116"/>
      <c r="P89" s="116"/>
    </row>
    <row r="90" spans="2:16" x14ac:dyDescent="0.25">
      <c r="B90" s="35" t="s">
        <v>18</v>
      </c>
      <c r="C90" s="43" t="s">
        <v>166</v>
      </c>
      <c r="D90" s="133">
        <v>1</v>
      </c>
      <c r="E90" s="133">
        <v>1</v>
      </c>
      <c r="F90" s="133">
        <v>1</v>
      </c>
      <c r="G90" s="133">
        <v>1</v>
      </c>
      <c r="H90" s="116">
        <v>1</v>
      </c>
      <c r="I90" s="116"/>
      <c r="J90" s="116"/>
      <c r="K90" s="116"/>
      <c r="L90" s="116"/>
      <c r="M90" s="116"/>
      <c r="N90" s="116"/>
      <c r="O90" s="116"/>
      <c r="P90" s="116"/>
    </row>
    <row r="91" spans="2:16" x14ac:dyDescent="0.25">
      <c r="C91" s="43" t="s">
        <v>167</v>
      </c>
      <c r="D91" s="134">
        <v>1</v>
      </c>
      <c r="E91" s="134">
        <v>1.48</v>
      </c>
      <c r="F91" s="134">
        <v>1</v>
      </c>
      <c r="G91" s="134">
        <v>1</v>
      </c>
      <c r="H91" s="116">
        <v>1</v>
      </c>
      <c r="I91" s="116"/>
      <c r="J91" s="116"/>
      <c r="K91" s="116"/>
      <c r="L91" s="116"/>
      <c r="M91" s="116"/>
      <c r="N91" s="116"/>
      <c r="O91" s="116"/>
      <c r="P91" s="116"/>
    </row>
    <row r="92" spans="2:16" x14ac:dyDescent="0.25">
      <c r="C92" s="43" t="s">
        <v>168</v>
      </c>
      <c r="D92" s="134">
        <v>1</v>
      </c>
      <c r="E92" s="134">
        <v>2.84</v>
      </c>
      <c r="F92" s="134">
        <v>1</v>
      </c>
      <c r="G92" s="134">
        <v>1</v>
      </c>
      <c r="H92" s="116">
        <v>1</v>
      </c>
      <c r="I92" s="116"/>
      <c r="J92" s="116"/>
      <c r="K92" s="116"/>
      <c r="L92" s="116"/>
      <c r="M92" s="116"/>
      <c r="N92" s="116"/>
      <c r="O92" s="116"/>
      <c r="P92" s="116"/>
    </row>
    <row r="93" spans="2:16" x14ac:dyDescent="0.25">
      <c r="C93" s="43" t="s">
        <v>169</v>
      </c>
      <c r="D93" s="134">
        <v>1</v>
      </c>
      <c r="E93" s="134">
        <v>14.4</v>
      </c>
      <c r="F93" s="134">
        <v>3.69</v>
      </c>
      <c r="G93" s="134">
        <v>3.69</v>
      </c>
      <c r="H93" s="116">
        <v>1</v>
      </c>
      <c r="I93" s="116"/>
      <c r="J93" s="116"/>
      <c r="K93" s="116"/>
      <c r="L93" s="116"/>
      <c r="M93" s="116"/>
      <c r="N93" s="116"/>
      <c r="O93" s="116"/>
      <c r="P93" s="116"/>
    </row>
    <row r="94" spans="2:16" x14ac:dyDescent="0.25">
      <c r="B94" s="35" t="s">
        <v>17</v>
      </c>
      <c r="C94" s="43" t="s">
        <v>166</v>
      </c>
      <c r="D94" s="133">
        <v>1</v>
      </c>
      <c r="E94" s="133">
        <v>1</v>
      </c>
      <c r="F94" s="133">
        <v>1</v>
      </c>
      <c r="G94" s="133">
        <v>1</v>
      </c>
      <c r="H94" s="116">
        <v>1</v>
      </c>
      <c r="I94" s="116"/>
      <c r="J94" s="116"/>
      <c r="K94" s="116"/>
      <c r="L94" s="116"/>
      <c r="M94" s="116"/>
      <c r="N94" s="116"/>
      <c r="O94" s="116"/>
      <c r="P94" s="116"/>
    </row>
    <row r="95" spans="2:16" x14ac:dyDescent="0.25">
      <c r="C95" s="43" t="s">
        <v>167</v>
      </c>
      <c r="D95" s="134">
        <v>1</v>
      </c>
      <c r="E95" s="134">
        <v>1.48</v>
      </c>
      <c r="F95" s="134">
        <v>1</v>
      </c>
      <c r="G95" s="134">
        <v>1</v>
      </c>
      <c r="H95" s="116">
        <v>1</v>
      </c>
      <c r="I95" s="116"/>
      <c r="J95" s="116"/>
      <c r="K95" s="116"/>
      <c r="L95" s="116"/>
      <c r="M95" s="116"/>
      <c r="N95" s="116"/>
      <c r="O95" s="116"/>
      <c r="P95" s="116"/>
    </row>
    <row r="96" spans="2:16" x14ac:dyDescent="0.25">
      <c r="C96" s="43" t="s">
        <v>168</v>
      </c>
      <c r="D96" s="134">
        <v>1</v>
      </c>
      <c r="E96" s="134">
        <v>2.84</v>
      </c>
      <c r="F96" s="134">
        <v>1</v>
      </c>
      <c r="G96" s="134">
        <v>1</v>
      </c>
      <c r="H96" s="116">
        <v>1</v>
      </c>
      <c r="I96" s="116"/>
      <c r="J96" s="116"/>
      <c r="K96" s="116"/>
      <c r="L96" s="116"/>
      <c r="M96" s="116"/>
      <c r="N96" s="116"/>
      <c r="O96" s="116"/>
      <c r="P96" s="116"/>
    </row>
    <row r="97" spans="1:16" x14ac:dyDescent="0.25">
      <c r="C97" s="43" t="s">
        <v>169</v>
      </c>
      <c r="D97" s="134">
        <v>1</v>
      </c>
      <c r="E97" s="134">
        <v>14.4</v>
      </c>
      <c r="F97" s="134">
        <v>3.69</v>
      </c>
      <c r="G97" s="134">
        <v>3.69</v>
      </c>
      <c r="H97" s="116">
        <v>1</v>
      </c>
      <c r="I97" s="116"/>
      <c r="J97" s="116"/>
      <c r="K97" s="116"/>
      <c r="L97" s="116"/>
      <c r="M97" s="116"/>
      <c r="N97" s="116"/>
      <c r="O97" s="116"/>
      <c r="P97" s="116"/>
    </row>
    <row r="98" spans="1:16" x14ac:dyDescent="0.25">
      <c r="B98" s="35" t="s">
        <v>20</v>
      </c>
      <c r="C98" s="43" t="s">
        <v>166</v>
      </c>
      <c r="D98" s="133">
        <v>1</v>
      </c>
      <c r="E98" s="133">
        <v>1</v>
      </c>
      <c r="F98" s="133">
        <v>1</v>
      </c>
      <c r="G98" s="133">
        <v>1</v>
      </c>
      <c r="H98" s="116">
        <v>1</v>
      </c>
      <c r="I98" s="116"/>
      <c r="J98" s="116"/>
      <c r="K98" s="116"/>
      <c r="L98" s="116"/>
      <c r="M98" s="116"/>
      <c r="N98" s="116"/>
      <c r="O98" s="116"/>
      <c r="P98" s="116"/>
    </row>
    <row r="99" spans="1:16" x14ac:dyDescent="0.25">
      <c r="C99" s="43" t="s">
        <v>167</v>
      </c>
      <c r="D99" s="134">
        <v>1</v>
      </c>
      <c r="E99" s="134">
        <v>1.48</v>
      </c>
      <c r="F99" s="134">
        <v>1</v>
      </c>
      <c r="G99" s="134">
        <v>1</v>
      </c>
      <c r="H99" s="116">
        <v>1</v>
      </c>
      <c r="I99" s="116"/>
      <c r="J99" s="116"/>
      <c r="K99" s="116"/>
      <c r="L99" s="116"/>
      <c r="M99" s="116"/>
      <c r="N99" s="116"/>
      <c r="O99" s="116"/>
      <c r="P99" s="116"/>
    </row>
    <row r="100" spans="1:16" x14ac:dyDescent="0.25">
      <c r="C100" s="43" t="s">
        <v>168</v>
      </c>
      <c r="D100" s="134">
        <v>1</v>
      </c>
      <c r="E100" s="134">
        <v>2.84</v>
      </c>
      <c r="F100" s="134">
        <v>1</v>
      </c>
      <c r="G100" s="134">
        <v>1</v>
      </c>
      <c r="H100" s="116">
        <v>1</v>
      </c>
      <c r="I100" s="116"/>
      <c r="J100" s="116"/>
      <c r="K100" s="116"/>
      <c r="L100" s="116"/>
      <c r="M100" s="116"/>
      <c r="N100" s="116"/>
      <c r="O100" s="116"/>
      <c r="P100" s="116"/>
    </row>
    <row r="101" spans="1:16" x14ac:dyDescent="0.25">
      <c r="C101" s="43" t="s">
        <v>169</v>
      </c>
      <c r="D101" s="134">
        <v>1</v>
      </c>
      <c r="E101" s="134">
        <v>14.4</v>
      </c>
      <c r="F101" s="134">
        <v>3.69</v>
      </c>
      <c r="G101" s="134">
        <v>3.69</v>
      </c>
      <c r="H101" s="116">
        <v>1</v>
      </c>
      <c r="I101" s="116"/>
      <c r="J101" s="116"/>
      <c r="K101" s="116"/>
      <c r="L101" s="116"/>
      <c r="M101" s="116"/>
      <c r="N101" s="116"/>
      <c r="O101" s="116"/>
      <c r="P101" s="116"/>
    </row>
    <row r="103" spans="1:16" s="98" customFormat="1" ht="13" x14ac:dyDescent="0.3">
      <c r="A103" s="97" t="s">
        <v>246</v>
      </c>
    </row>
    <row r="104" spans="1:16" s="36" customFormat="1" ht="26" x14ac:dyDescent="0.3">
      <c r="A104" s="119" t="s">
        <v>71</v>
      </c>
      <c r="B104" s="124" t="s">
        <v>169</v>
      </c>
      <c r="C104" s="121" t="s">
        <v>245</v>
      </c>
      <c r="D104" s="101" t="s">
        <v>1</v>
      </c>
      <c r="E104" s="101" t="s">
        <v>2</v>
      </c>
      <c r="F104" s="101" t="s">
        <v>3</v>
      </c>
      <c r="G104" s="101" t="s">
        <v>4</v>
      </c>
      <c r="H104" s="122" t="s">
        <v>5</v>
      </c>
      <c r="I104" s="118"/>
      <c r="J104" s="118"/>
      <c r="K104" s="118"/>
      <c r="L104" s="118"/>
      <c r="M104" s="118"/>
      <c r="N104" s="118"/>
      <c r="O104" s="118"/>
      <c r="P104" s="118"/>
    </row>
    <row r="105" spans="1:16" ht="13" x14ac:dyDescent="0.3">
      <c r="A105" s="40"/>
      <c r="B105" s="36"/>
      <c r="C105" s="43" t="s">
        <v>166</v>
      </c>
      <c r="D105" s="133">
        <v>1</v>
      </c>
      <c r="E105" s="133">
        <v>1</v>
      </c>
      <c r="F105" s="133">
        <v>1</v>
      </c>
      <c r="G105" s="133">
        <v>1</v>
      </c>
      <c r="H105" s="116">
        <v>1</v>
      </c>
      <c r="I105" s="116"/>
      <c r="J105" s="116"/>
      <c r="K105" s="116"/>
      <c r="L105" s="116"/>
      <c r="M105" s="116"/>
      <c r="N105" s="116"/>
      <c r="O105" s="116"/>
      <c r="P105" s="116"/>
    </row>
    <row r="106" spans="1:16" x14ac:dyDescent="0.25">
      <c r="C106" s="43" t="s">
        <v>167</v>
      </c>
      <c r="D106" s="134">
        <v>1.26</v>
      </c>
      <c r="E106" s="134">
        <v>1.26</v>
      </c>
      <c r="F106" s="134">
        <v>1</v>
      </c>
      <c r="G106" s="134">
        <v>1</v>
      </c>
      <c r="H106" s="116">
        <v>1</v>
      </c>
      <c r="I106" s="116"/>
      <c r="J106" s="116"/>
      <c r="K106" s="116"/>
      <c r="L106" s="116"/>
      <c r="M106" s="116"/>
      <c r="N106" s="116"/>
      <c r="O106" s="116"/>
      <c r="P106" s="116"/>
    </row>
    <row r="107" spans="1:16" x14ac:dyDescent="0.25">
      <c r="C107" s="43" t="s">
        <v>168</v>
      </c>
      <c r="D107" s="134">
        <v>1.68</v>
      </c>
      <c r="E107" s="134">
        <v>1.68</v>
      </c>
      <c r="F107" s="134">
        <v>1</v>
      </c>
      <c r="G107" s="134">
        <v>1</v>
      </c>
      <c r="H107" s="116">
        <v>1</v>
      </c>
      <c r="I107" s="116"/>
      <c r="J107" s="116"/>
      <c r="K107" s="116"/>
      <c r="L107" s="116"/>
      <c r="M107" s="116"/>
      <c r="N107" s="116"/>
      <c r="O107" s="116"/>
      <c r="P107" s="116"/>
    </row>
    <row r="108" spans="1:16" x14ac:dyDescent="0.25">
      <c r="C108" s="43" t="s">
        <v>169</v>
      </c>
      <c r="D108" s="134">
        <v>2.65</v>
      </c>
      <c r="E108" s="134">
        <v>2.65</v>
      </c>
      <c r="F108" s="134">
        <v>2.0699999999999998</v>
      </c>
      <c r="G108" s="134">
        <v>2.0699999999999998</v>
      </c>
      <c r="H108" s="116">
        <v>1</v>
      </c>
      <c r="I108" s="116"/>
      <c r="J108" s="116"/>
      <c r="K108" s="116"/>
      <c r="L108" s="116"/>
      <c r="M108" s="116"/>
      <c r="N108" s="116"/>
      <c r="O108" s="116"/>
      <c r="P108" s="11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98" customFormat="1" ht="14.25" customHeight="1" x14ac:dyDescent="0.3">
      <c r="A1" s="97" t="s">
        <v>247</v>
      </c>
    </row>
    <row r="2" spans="1:7" ht="14.25" customHeight="1" x14ac:dyDescent="0.3">
      <c r="A2" s="123" t="s">
        <v>25</v>
      </c>
      <c r="B2" s="11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1" t="s">
        <v>248</v>
      </c>
      <c r="C3" s="134" t="s">
        <v>249</v>
      </c>
      <c r="D3" s="134">
        <v>45</v>
      </c>
      <c r="E3" s="134">
        <v>361.6</v>
      </c>
      <c r="F3" s="134">
        <v>174.7</v>
      </c>
      <c r="G3" s="134">
        <v>174.7</v>
      </c>
    </row>
    <row r="4" spans="1:7" ht="14.25" customHeight="1" x14ac:dyDescent="0.3">
      <c r="A4" s="40"/>
      <c r="B4" s="115" t="s">
        <v>250</v>
      </c>
      <c r="C4" s="134">
        <v>1.0249999999999999</v>
      </c>
      <c r="D4" s="134">
        <v>1.0249999999999999</v>
      </c>
      <c r="E4" s="134">
        <v>1.0249999999999999</v>
      </c>
      <c r="F4" s="134">
        <v>1.0249999999999999</v>
      </c>
      <c r="G4" s="134">
        <v>1.0249999999999999</v>
      </c>
    </row>
    <row r="5" spans="1:7" ht="14.25" customHeight="1" x14ac:dyDescent="0.3">
      <c r="A5" s="102" t="s">
        <v>251</v>
      </c>
    </row>
    <row r="6" spans="1:7" ht="14.25" customHeight="1" x14ac:dyDescent="0.25">
      <c r="B6" s="115" t="s">
        <v>58</v>
      </c>
      <c r="C6" s="134">
        <v>1</v>
      </c>
      <c r="D6" s="134">
        <v>1</v>
      </c>
      <c r="E6" s="134">
        <v>0.89</v>
      </c>
      <c r="F6" s="134">
        <v>0.89</v>
      </c>
      <c r="G6" s="134">
        <v>1</v>
      </c>
    </row>
    <row r="7" spans="1:7" ht="14.25" customHeight="1" x14ac:dyDescent="0.25">
      <c r="B7" s="115" t="s">
        <v>136</v>
      </c>
      <c r="C7" s="134">
        <v>1</v>
      </c>
      <c r="D7" s="134">
        <v>1</v>
      </c>
      <c r="E7" s="134">
        <v>0.89</v>
      </c>
      <c r="F7" s="134">
        <v>0.89</v>
      </c>
      <c r="G7" s="134">
        <v>1</v>
      </c>
    </row>
    <row r="8" spans="1:7" ht="14.25" customHeight="1" x14ac:dyDescent="0.25">
      <c r="B8" s="115" t="s">
        <v>60</v>
      </c>
      <c r="C8" s="134">
        <v>1</v>
      </c>
      <c r="D8" s="134">
        <v>1</v>
      </c>
      <c r="E8" s="134">
        <v>1</v>
      </c>
      <c r="F8" s="134">
        <v>1</v>
      </c>
      <c r="G8" s="134">
        <v>1</v>
      </c>
    </row>
    <row r="9" spans="1:7" ht="14.25" customHeight="1" x14ac:dyDescent="0.25">
      <c r="B9" s="115"/>
      <c r="C9" s="115"/>
      <c r="D9" s="115"/>
      <c r="E9" s="115"/>
      <c r="F9" s="115"/>
      <c r="G9" s="115"/>
    </row>
    <row r="10" spans="1:7" s="98" customFormat="1" ht="14.25" customHeight="1" x14ac:dyDescent="0.3">
      <c r="A10" s="97" t="s">
        <v>252</v>
      </c>
    </row>
    <row r="11" spans="1:7" ht="14.25" customHeight="1" x14ac:dyDescent="0.3">
      <c r="A11" s="102"/>
      <c r="B11" s="111" t="s">
        <v>195</v>
      </c>
      <c r="C11" s="134">
        <v>1.5</v>
      </c>
      <c r="D11" s="134">
        <v>1.39</v>
      </c>
      <c r="E11" s="134">
        <v>1</v>
      </c>
      <c r="F11" s="134">
        <v>1</v>
      </c>
      <c r="G11" s="134">
        <v>1</v>
      </c>
    </row>
    <row r="12" spans="1:7" ht="14.25" customHeight="1" x14ac:dyDescent="0.3">
      <c r="A12" s="102"/>
      <c r="B12" s="111"/>
    </row>
    <row r="13" spans="1:7" s="98" customFormat="1" ht="14.25" customHeight="1" x14ac:dyDescent="0.3">
      <c r="A13" s="97" t="s">
        <v>253</v>
      </c>
    </row>
    <row r="14" spans="1:7" ht="14.25" customHeight="1" x14ac:dyDescent="0.3">
      <c r="A14" s="123" t="s">
        <v>238</v>
      </c>
      <c r="B14" s="115" t="s">
        <v>254</v>
      </c>
      <c r="C14" s="134">
        <v>1.0249999999999999</v>
      </c>
      <c r="D14" s="134">
        <v>1.0249999999999999</v>
      </c>
      <c r="E14" s="134">
        <v>1.0249999999999999</v>
      </c>
      <c r="F14" s="134">
        <v>1.0249999999999999</v>
      </c>
      <c r="G14" s="134">
        <v>1.0249999999999999</v>
      </c>
    </row>
    <row r="15" spans="1:7" ht="14.25" customHeight="1" x14ac:dyDescent="0.3">
      <c r="A15" s="40"/>
      <c r="B15" s="115" t="s">
        <v>255</v>
      </c>
      <c r="C15" s="134">
        <v>1.0249999999999999</v>
      </c>
      <c r="D15" s="134">
        <v>1.0249999999999999</v>
      </c>
      <c r="E15" s="134">
        <v>1.0249999999999999</v>
      </c>
      <c r="F15" s="134">
        <v>1.0249999999999999</v>
      </c>
      <c r="G15" s="134">
        <v>1.0249999999999999</v>
      </c>
    </row>
    <row r="16" spans="1:7" ht="14.25" customHeight="1" x14ac:dyDescent="0.3">
      <c r="A16" s="123" t="s">
        <v>70</v>
      </c>
      <c r="B16" s="111" t="s">
        <v>256</v>
      </c>
      <c r="C16" s="134">
        <v>1</v>
      </c>
      <c r="D16" s="134">
        <v>1</v>
      </c>
      <c r="E16" s="134">
        <v>1</v>
      </c>
      <c r="F16" s="134">
        <v>1</v>
      </c>
      <c r="G16" s="134">
        <v>1</v>
      </c>
    </row>
    <row r="17" spans="1:6" ht="14.25" customHeight="1" x14ac:dyDescent="0.25"/>
    <row r="18" spans="1:6" s="98" customFormat="1" ht="14.25" customHeight="1" x14ac:dyDescent="0.3">
      <c r="A18" s="97" t="s">
        <v>257</v>
      </c>
    </row>
    <row r="19" spans="1:6" s="10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1" t="s">
        <v>197</v>
      </c>
      <c r="C20" s="134">
        <v>1.52</v>
      </c>
      <c r="D20" s="134">
        <v>1</v>
      </c>
      <c r="E20" s="134">
        <v>1</v>
      </c>
      <c r="F20" s="134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7" t="s">
        <v>69</v>
      </c>
      <c r="B1" s="40"/>
      <c r="C1" s="40" t="s">
        <v>9</v>
      </c>
      <c r="D1" s="40" t="s">
        <v>12</v>
      </c>
      <c r="E1" s="40" t="s">
        <v>11</v>
      </c>
      <c r="F1" s="117" t="s">
        <v>26</v>
      </c>
    </row>
    <row r="2" spans="1:6" ht="15.75" customHeight="1" x14ac:dyDescent="0.25">
      <c r="A2" s="88" t="s">
        <v>29</v>
      </c>
      <c r="B2" s="88" t="s">
        <v>258</v>
      </c>
      <c r="C2" s="134">
        <v>0.21</v>
      </c>
      <c r="D2" s="134">
        <v>0.21</v>
      </c>
      <c r="E2" s="134">
        <v>0</v>
      </c>
      <c r="F2" s="134">
        <v>0</v>
      </c>
    </row>
    <row r="3" spans="1:6" ht="15.75" customHeight="1" x14ac:dyDescent="0.25">
      <c r="A3" s="88"/>
      <c r="B3" s="88" t="s">
        <v>259</v>
      </c>
      <c r="C3" s="134">
        <v>1</v>
      </c>
      <c r="D3" s="134">
        <v>1</v>
      </c>
      <c r="E3" s="134">
        <v>1</v>
      </c>
      <c r="F3" s="134">
        <v>1</v>
      </c>
    </row>
    <row r="4" spans="1:6" ht="15.75" customHeight="1" x14ac:dyDescent="0.25">
      <c r="A4" s="88" t="s">
        <v>187</v>
      </c>
      <c r="B4" s="88" t="s">
        <v>258</v>
      </c>
      <c r="C4" s="134">
        <v>0.15</v>
      </c>
      <c r="D4" s="134">
        <v>0.15</v>
      </c>
      <c r="E4" s="134">
        <v>0</v>
      </c>
      <c r="F4" s="134">
        <v>0</v>
      </c>
    </row>
    <row r="5" spans="1:6" ht="15.75" customHeight="1" x14ac:dyDescent="0.25">
      <c r="A5" s="88"/>
      <c r="B5" s="88" t="s">
        <v>259</v>
      </c>
      <c r="C5" s="134">
        <v>1</v>
      </c>
      <c r="D5" s="134">
        <v>1</v>
      </c>
      <c r="E5" s="134">
        <v>1</v>
      </c>
      <c r="F5" s="134">
        <v>1</v>
      </c>
    </row>
    <row r="6" spans="1:6" ht="15.75" customHeight="1" x14ac:dyDescent="0.25">
      <c r="A6" s="88" t="s">
        <v>207</v>
      </c>
      <c r="B6" s="88" t="s">
        <v>258</v>
      </c>
      <c r="C6" s="134">
        <v>0.15</v>
      </c>
      <c r="D6" s="134">
        <v>0.15</v>
      </c>
      <c r="E6" s="134">
        <v>0</v>
      </c>
      <c r="F6" s="134">
        <v>0</v>
      </c>
    </row>
    <row r="7" spans="1:6" ht="15.75" customHeight="1" x14ac:dyDescent="0.25">
      <c r="A7" s="88"/>
      <c r="B7" s="88" t="s">
        <v>259</v>
      </c>
      <c r="C7" s="134">
        <v>1</v>
      </c>
      <c r="D7" s="134">
        <v>1</v>
      </c>
      <c r="E7" s="134">
        <v>1</v>
      </c>
      <c r="F7" s="134">
        <v>1</v>
      </c>
    </row>
    <row r="8" spans="1:6" ht="15.75" customHeight="1" x14ac:dyDescent="0.25">
      <c r="A8" s="88" t="s">
        <v>57</v>
      </c>
      <c r="B8" s="88" t="s">
        <v>258</v>
      </c>
      <c r="C8" s="134">
        <v>0.35</v>
      </c>
      <c r="D8" s="134">
        <v>0.35</v>
      </c>
      <c r="E8" s="134">
        <v>0</v>
      </c>
      <c r="F8" s="134">
        <v>0</v>
      </c>
    </row>
    <row r="9" spans="1:6" ht="15.75" customHeight="1" x14ac:dyDescent="0.25">
      <c r="A9" s="88"/>
      <c r="B9" s="88" t="s">
        <v>259</v>
      </c>
      <c r="C9" s="134">
        <v>1</v>
      </c>
      <c r="D9" s="134">
        <v>1</v>
      </c>
      <c r="E9" s="134">
        <v>0</v>
      </c>
      <c r="F9" s="134">
        <v>0</v>
      </c>
    </row>
    <row r="10" spans="1:6" ht="15.75" customHeight="1" x14ac:dyDescent="0.25">
      <c r="A10" s="88" t="s">
        <v>34</v>
      </c>
      <c r="B10" s="88" t="s">
        <v>258</v>
      </c>
      <c r="C10" s="134">
        <v>0.35</v>
      </c>
      <c r="D10" s="134">
        <v>0.35</v>
      </c>
      <c r="E10" s="134">
        <v>0</v>
      </c>
      <c r="F10" s="134">
        <v>0</v>
      </c>
    </row>
    <row r="11" spans="1:6" ht="15.75" customHeight="1" x14ac:dyDescent="0.25">
      <c r="A11" s="88"/>
      <c r="B11" s="88" t="s">
        <v>259</v>
      </c>
      <c r="C11" s="134">
        <v>1</v>
      </c>
      <c r="D11" s="134">
        <v>1</v>
      </c>
      <c r="E11" s="134">
        <v>0</v>
      </c>
      <c r="F11" s="134">
        <v>0</v>
      </c>
    </row>
    <row r="12" spans="1:6" ht="15.75" customHeight="1" x14ac:dyDescent="0.25">
      <c r="A12" s="88" t="s">
        <v>59</v>
      </c>
      <c r="B12" s="88" t="s">
        <v>258</v>
      </c>
      <c r="C12" s="134">
        <v>0.23</v>
      </c>
      <c r="D12" s="134">
        <v>0.23</v>
      </c>
      <c r="E12" s="134">
        <v>0</v>
      </c>
      <c r="F12" s="134">
        <v>0</v>
      </c>
    </row>
    <row r="13" spans="1:6" ht="15.75" customHeight="1" x14ac:dyDescent="0.25">
      <c r="A13" s="88"/>
      <c r="B13" s="88" t="s">
        <v>259</v>
      </c>
      <c r="C13" s="134">
        <v>1</v>
      </c>
      <c r="D13" s="134">
        <v>1</v>
      </c>
      <c r="E13" s="134">
        <v>1</v>
      </c>
      <c r="F13" s="134">
        <v>1</v>
      </c>
    </row>
    <row r="19" spans="1:1" ht="15.75" customHeight="1" x14ac:dyDescent="0.25">
      <c r="A19" s="88"/>
    </row>
    <row r="20" spans="1:1" ht="15.75" customHeight="1" x14ac:dyDescent="0.25">
      <c r="A20" s="8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1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49</v>
      </c>
      <c r="I1" s="101" t="s">
        <v>50</v>
      </c>
      <c r="J1" s="101" t="s">
        <v>51</v>
      </c>
      <c r="K1" s="101" t="s">
        <v>52</v>
      </c>
      <c r="L1" s="101" t="s">
        <v>53</v>
      </c>
      <c r="M1" s="101" t="s">
        <v>54</v>
      </c>
      <c r="N1" s="101" t="s">
        <v>55</v>
      </c>
      <c r="O1" s="101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4">
        <v>0.53</v>
      </c>
      <c r="D3" s="134">
        <v>0.53</v>
      </c>
      <c r="E3" s="134">
        <v>1</v>
      </c>
      <c r="F3" s="134">
        <v>1</v>
      </c>
      <c r="G3" s="134">
        <v>1</v>
      </c>
      <c r="H3" s="134">
        <v>1</v>
      </c>
      <c r="I3" s="134">
        <v>1</v>
      </c>
      <c r="J3" s="134">
        <v>1</v>
      </c>
      <c r="K3" s="134">
        <v>1</v>
      </c>
      <c r="L3" s="134">
        <v>1</v>
      </c>
      <c r="M3" s="134">
        <v>1</v>
      </c>
      <c r="N3" s="134">
        <v>1</v>
      </c>
      <c r="O3" s="134">
        <v>1</v>
      </c>
    </row>
    <row r="4" spans="1:15" x14ac:dyDescent="0.25">
      <c r="B4" s="59" t="s">
        <v>188</v>
      </c>
      <c r="C4" s="134">
        <v>1</v>
      </c>
      <c r="D4" s="134">
        <v>1</v>
      </c>
      <c r="E4" s="134">
        <v>1</v>
      </c>
      <c r="F4" s="134">
        <v>1</v>
      </c>
      <c r="G4" s="134">
        <v>1</v>
      </c>
      <c r="H4" s="134">
        <v>0.73</v>
      </c>
      <c r="I4" s="134">
        <v>0.73</v>
      </c>
      <c r="J4" s="134">
        <v>0.73</v>
      </c>
      <c r="K4" s="134">
        <v>0.73</v>
      </c>
      <c r="L4" s="134">
        <v>1</v>
      </c>
      <c r="M4" s="134">
        <v>1</v>
      </c>
      <c r="N4" s="134">
        <v>1</v>
      </c>
      <c r="O4" s="134">
        <v>1</v>
      </c>
    </row>
    <row r="5" spans="1:15" x14ac:dyDescent="0.25">
      <c r="B5" s="59" t="s">
        <v>206</v>
      </c>
      <c r="C5" s="134">
        <v>1</v>
      </c>
      <c r="D5" s="134">
        <v>1</v>
      </c>
      <c r="E5" s="134">
        <v>1</v>
      </c>
      <c r="F5" s="134">
        <v>1</v>
      </c>
      <c r="G5" s="134">
        <v>1</v>
      </c>
      <c r="H5" s="134">
        <v>0.73</v>
      </c>
      <c r="I5" s="134">
        <v>0.73</v>
      </c>
      <c r="J5" s="134">
        <v>0.73</v>
      </c>
      <c r="K5" s="134">
        <v>0.73</v>
      </c>
      <c r="L5" s="134">
        <v>1</v>
      </c>
      <c r="M5" s="134">
        <v>1</v>
      </c>
      <c r="N5" s="134">
        <v>1</v>
      </c>
      <c r="O5" s="134">
        <v>1</v>
      </c>
    </row>
    <row r="6" spans="1:15" x14ac:dyDescent="0.25">
      <c r="B6" s="59" t="s">
        <v>189</v>
      </c>
      <c r="C6" s="134">
        <v>1</v>
      </c>
      <c r="D6" s="134">
        <v>1</v>
      </c>
      <c r="E6" s="134">
        <v>1</v>
      </c>
      <c r="F6" s="134">
        <v>1</v>
      </c>
      <c r="G6" s="134">
        <v>1</v>
      </c>
      <c r="H6" s="134">
        <v>0.73</v>
      </c>
      <c r="I6" s="134">
        <v>0.73</v>
      </c>
      <c r="J6" s="134">
        <v>0.73</v>
      </c>
      <c r="K6" s="134">
        <v>0.73</v>
      </c>
      <c r="L6" s="134">
        <v>1</v>
      </c>
      <c r="M6" s="134">
        <v>1</v>
      </c>
      <c r="N6" s="134">
        <v>1</v>
      </c>
      <c r="O6" s="134">
        <v>1</v>
      </c>
    </row>
    <row r="7" spans="1:15" x14ac:dyDescent="0.25">
      <c r="B7" s="59" t="s">
        <v>190</v>
      </c>
      <c r="C7" s="134">
        <v>1</v>
      </c>
      <c r="D7" s="134">
        <v>1</v>
      </c>
      <c r="E7" s="134">
        <v>1</v>
      </c>
      <c r="F7" s="134">
        <v>1</v>
      </c>
      <c r="G7" s="134">
        <v>1</v>
      </c>
      <c r="H7" s="134">
        <v>0.73</v>
      </c>
      <c r="I7" s="134">
        <v>0.73</v>
      </c>
      <c r="J7" s="134">
        <v>0.73</v>
      </c>
      <c r="K7" s="134">
        <v>0.73</v>
      </c>
      <c r="L7" s="134">
        <v>1</v>
      </c>
      <c r="M7" s="134">
        <v>1</v>
      </c>
      <c r="N7" s="134">
        <v>1</v>
      </c>
      <c r="O7" s="134">
        <v>1</v>
      </c>
    </row>
    <row r="8" spans="1:15" x14ac:dyDescent="0.25">
      <c r="B8" s="88" t="s">
        <v>187</v>
      </c>
      <c r="C8" s="134">
        <v>1</v>
      </c>
      <c r="D8" s="134">
        <v>1</v>
      </c>
      <c r="E8" s="134">
        <v>1</v>
      </c>
      <c r="F8" s="134">
        <v>1</v>
      </c>
      <c r="G8" s="134">
        <v>1</v>
      </c>
      <c r="H8" s="134">
        <v>1</v>
      </c>
      <c r="I8" s="134">
        <v>1</v>
      </c>
      <c r="J8" s="134">
        <v>1</v>
      </c>
      <c r="K8" s="134">
        <v>1</v>
      </c>
      <c r="L8" s="134">
        <v>0.33</v>
      </c>
      <c r="M8" s="134">
        <v>0.33</v>
      </c>
      <c r="N8" s="134">
        <v>0.33</v>
      </c>
      <c r="O8" s="134">
        <v>0.33</v>
      </c>
    </row>
    <row r="9" spans="1:15" x14ac:dyDescent="0.25">
      <c r="B9" s="88" t="s">
        <v>207</v>
      </c>
      <c r="C9" s="134">
        <v>1</v>
      </c>
      <c r="D9" s="134">
        <v>1</v>
      </c>
      <c r="E9" s="134">
        <v>1</v>
      </c>
      <c r="F9" s="134">
        <v>1</v>
      </c>
      <c r="G9" s="134">
        <v>1</v>
      </c>
      <c r="H9" s="134">
        <v>1</v>
      </c>
      <c r="I9" s="134">
        <v>1</v>
      </c>
      <c r="J9" s="134">
        <v>1</v>
      </c>
      <c r="K9" s="134">
        <v>1</v>
      </c>
      <c r="L9" s="134">
        <v>0.33</v>
      </c>
      <c r="M9" s="134">
        <v>0.33</v>
      </c>
      <c r="N9" s="134">
        <v>0.33</v>
      </c>
      <c r="O9" s="134">
        <v>0.33</v>
      </c>
    </row>
    <row r="10" spans="1:15" x14ac:dyDescent="0.25">
      <c r="B10" s="59" t="s">
        <v>57</v>
      </c>
      <c r="C10" s="134">
        <v>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  <c r="I10" s="134">
        <v>1</v>
      </c>
      <c r="J10" s="134">
        <v>1</v>
      </c>
      <c r="K10" s="134">
        <v>1</v>
      </c>
      <c r="L10" s="134">
        <v>0.83</v>
      </c>
      <c r="M10" s="134">
        <v>0.83</v>
      </c>
      <c r="N10" s="134">
        <v>0.83</v>
      </c>
      <c r="O10" s="134">
        <v>0.83</v>
      </c>
    </row>
    <row r="11" spans="1:15" x14ac:dyDescent="0.25">
      <c r="B11" s="88" t="s">
        <v>136</v>
      </c>
      <c r="C11" s="134">
        <v>1</v>
      </c>
      <c r="D11" s="134">
        <v>1</v>
      </c>
      <c r="E11" s="134">
        <v>0.69</v>
      </c>
      <c r="F11" s="134">
        <v>0.69</v>
      </c>
      <c r="G11" s="134">
        <v>1</v>
      </c>
      <c r="H11" s="134">
        <v>1</v>
      </c>
      <c r="I11" s="134">
        <v>1</v>
      </c>
      <c r="J11" s="134">
        <v>1</v>
      </c>
      <c r="K11" s="134">
        <v>1</v>
      </c>
      <c r="L11" s="134">
        <v>1</v>
      </c>
      <c r="M11" s="134">
        <v>1</v>
      </c>
      <c r="N11" s="134">
        <v>1</v>
      </c>
      <c r="O11" s="134">
        <v>1</v>
      </c>
    </row>
    <row r="12" spans="1:15" x14ac:dyDescent="0.25">
      <c r="B12" s="59" t="s">
        <v>34</v>
      </c>
      <c r="C12" s="134">
        <v>0.83</v>
      </c>
      <c r="D12" s="134">
        <v>0.83</v>
      </c>
      <c r="E12" s="134">
        <v>0.83</v>
      </c>
      <c r="F12" s="134">
        <v>0.83</v>
      </c>
      <c r="G12" s="134">
        <v>0.83</v>
      </c>
      <c r="H12" s="134">
        <v>0.83</v>
      </c>
      <c r="I12" s="134">
        <v>0.83</v>
      </c>
      <c r="J12" s="134">
        <v>0.83</v>
      </c>
      <c r="K12" s="134">
        <v>0.83</v>
      </c>
      <c r="L12" s="134">
        <v>0.83</v>
      </c>
      <c r="M12" s="134">
        <v>0.83</v>
      </c>
      <c r="N12" s="134">
        <v>0.83</v>
      </c>
      <c r="O12" s="134">
        <v>0.83</v>
      </c>
    </row>
    <row r="13" spans="1:15" ht="13" customHeight="1" x14ac:dyDescent="0.25">
      <c r="B13" s="59" t="s">
        <v>137</v>
      </c>
      <c r="C13" s="134">
        <v>1</v>
      </c>
      <c r="D13" s="134">
        <v>1</v>
      </c>
      <c r="E13" s="134">
        <v>0.69</v>
      </c>
      <c r="F13" s="134">
        <v>0.69</v>
      </c>
      <c r="G13" s="134">
        <v>0.69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4">
        <v>1</v>
      </c>
      <c r="N13" s="134">
        <v>1</v>
      </c>
      <c r="O13" s="134">
        <v>1</v>
      </c>
    </row>
    <row r="14" spans="1:15" x14ac:dyDescent="0.25">
      <c r="B14" s="59" t="s">
        <v>59</v>
      </c>
      <c r="C14" s="134">
        <v>1</v>
      </c>
      <c r="D14" s="134">
        <v>1</v>
      </c>
      <c r="E14" s="134">
        <v>1</v>
      </c>
      <c r="F14" s="134">
        <v>1</v>
      </c>
      <c r="G14" s="134">
        <v>1</v>
      </c>
      <c r="H14" s="134">
        <v>1</v>
      </c>
      <c r="I14" s="134">
        <v>1</v>
      </c>
      <c r="J14" s="134">
        <v>1</v>
      </c>
      <c r="K14" s="134">
        <v>1</v>
      </c>
      <c r="L14" s="134">
        <v>0.33</v>
      </c>
      <c r="M14" s="134">
        <v>0.33</v>
      </c>
      <c r="N14" s="134">
        <v>0.33</v>
      </c>
      <c r="O14" s="134">
        <v>0.33</v>
      </c>
    </row>
    <row r="16" spans="1:15" ht="13" x14ac:dyDescent="0.3">
      <c r="A16" s="40" t="s">
        <v>261</v>
      </c>
      <c r="B16" s="59"/>
    </row>
    <row r="17" spans="2:15" x14ac:dyDescent="0.25">
      <c r="B17" s="88" t="s">
        <v>63</v>
      </c>
      <c r="C17" s="134">
        <v>1</v>
      </c>
      <c r="D17" s="134">
        <v>1</v>
      </c>
      <c r="E17" s="134">
        <v>0.97599999999999998</v>
      </c>
      <c r="F17" s="134">
        <v>0.97599999999999998</v>
      </c>
      <c r="G17" s="134">
        <v>0.97599999999999998</v>
      </c>
      <c r="H17" s="134">
        <v>0.97599999999999998</v>
      </c>
      <c r="I17" s="134">
        <v>0.97599999999999998</v>
      </c>
      <c r="J17" s="134">
        <v>0.97599999999999998</v>
      </c>
      <c r="K17" s="134">
        <v>0.97599999999999998</v>
      </c>
      <c r="L17" s="134">
        <v>0.97599999999999998</v>
      </c>
      <c r="M17" s="134">
        <v>0.97599999999999998</v>
      </c>
      <c r="N17" s="134">
        <v>0.97599999999999998</v>
      </c>
      <c r="O17" s="134">
        <v>0.97599999999999998</v>
      </c>
    </row>
    <row r="18" spans="2:15" x14ac:dyDescent="0.25">
      <c r="B18" s="88" t="s">
        <v>64</v>
      </c>
      <c r="C18" s="134">
        <v>1</v>
      </c>
      <c r="D18" s="134">
        <v>1</v>
      </c>
      <c r="E18" s="134">
        <v>0.97599999999999998</v>
      </c>
      <c r="F18" s="134">
        <v>0.97599999999999998</v>
      </c>
      <c r="G18" s="134">
        <v>0.97599999999999998</v>
      </c>
      <c r="H18" s="134">
        <v>0.97599999999999998</v>
      </c>
      <c r="I18" s="134">
        <v>0.97599999999999998</v>
      </c>
      <c r="J18" s="134">
        <v>0.97599999999999998</v>
      </c>
      <c r="K18" s="134">
        <v>0.97599999999999998</v>
      </c>
      <c r="L18" s="134">
        <v>0.97599999999999998</v>
      </c>
      <c r="M18" s="134">
        <v>0.97599999999999998</v>
      </c>
      <c r="N18" s="134">
        <v>0.97599999999999998</v>
      </c>
      <c r="O18" s="134">
        <v>0.97599999999999998</v>
      </c>
    </row>
    <row r="19" spans="2:15" x14ac:dyDescent="0.25">
      <c r="B19" s="88" t="s">
        <v>62</v>
      </c>
      <c r="C19" s="134">
        <v>1</v>
      </c>
      <c r="D19" s="134">
        <v>1</v>
      </c>
      <c r="E19" s="134">
        <v>0.97599999999999998</v>
      </c>
      <c r="F19" s="134">
        <v>0.97599999999999998</v>
      </c>
      <c r="G19" s="134">
        <v>0.97599999999999998</v>
      </c>
      <c r="H19" s="134">
        <v>0.97599999999999998</v>
      </c>
      <c r="I19" s="134">
        <v>0.97599999999999998</v>
      </c>
      <c r="J19" s="134">
        <v>0.97599999999999998</v>
      </c>
      <c r="K19" s="134">
        <v>0.97599999999999998</v>
      </c>
      <c r="L19" s="134">
        <v>0.97599999999999998</v>
      </c>
      <c r="M19" s="134">
        <v>0.97599999999999998</v>
      </c>
      <c r="N19" s="134">
        <v>0.97599999999999998</v>
      </c>
      <c r="O19" s="134">
        <v>0.97599999999999998</v>
      </c>
    </row>
    <row r="20" spans="2:15" x14ac:dyDescent="0.25">
      <c r="B20" s="88" t="s">
        <v>47</v>
      </c>
      <c r="C20" s="134">
        <v>1</v>
      </c>
      <c r="D20" s="134">
        <v>1</v>
      </c>
      <c r="E20" s="134">
        <v>0.9</v>
      </c>
      <c r="F20" s="134">
        <v>0.9</v>
      </c>
      <c r="G20" s="134">
        <v>0.9</v>
      </c>
      <c r="H20" s="134">
        <v>0.9</v>
      </c>
      <c r="I20" s="134">
        <v>0.9</v>
      </c>
      <c r="J20" s="134">
        <v>0.9</v>
      </c>
      <c r="K20" s="134">
        <v>0.9</v>
      </c>
      <c r="L20" s="134">
        <v>0.9</v>
      </c>
      <c r="M20" s="134">
        <v>0.9</v>
      </c>
      <c r="N20" s="134">
        <v>0.9</v>
      </c>
      <c r="O20" s="134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4">
        <v>1</v>
      </c>
      <c r="D3" s="134">
        <v>0.21</v>
      </c>
      <c r="E3" s="134">
        <v>0.21</v>
      </c>
      <c r="F3" s="134">
        <v>0.21</v>
      </c>
      <c r="G3" s="134">
        <v>0.21</v>
      </c>
    </row>
    <row r="4" spans="1:7" ht="13" x14ac:dyDescent="0.3">
      <c r="A4" s="40" t="s">
        <v>263</v>
      </c>
      <c r="B4" s="59"/>
      <c r="C4" s="125"/>
      <c r="D4" s="125"/>
      <c r="E4" s="125"/>
      <c r="F4" s="125"/>
      <c r="G4" s="125"/>
    </row>
    <row r="5" spans="1:7" x14ac:dyDescent="0.25">
      <c r="B5" s="88" t="s">
        <v>183</v>
      </c>
      <c r="C5" s="134">
        <v>1</v>
      </c>
      <c r="D5" s="134">
        <v>0.14299999999999999</v>
      </c>
      <c r="E5" s="134">
        <v>0.14299999999999999</v>
      </c>
      <c r="F5" s="134">
        <v>0.14299999999999999</v>
      </c>
      <c r="G5" s="134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53"/>
  <sheetViews>
    <sheetView zoomScale="111" workbookViewId="0">
      <selection activeCell="H21" sqref="H2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4">
        <v>0</v>
      </c>
      <c r="E2" s="134">
        <v>0</v>
      </c>
      <c r="F2" s="134">
        <v>0.33500000000000002</v>
      </c>
      <c r="G2" s="134">
        <v>0.33500000000000002</v>
      </c>
      <c r="H2" s="134">
        <v>0.33500000000000002</v>
      </c>
    </row>
    <row r="3" spans="1:9" x14ac:dyDescent="0.25">
      <c r="C3" s="52" t="s">
        <v>267</v>
      </c>
      <c r="D3" s="134">
        <v>0</v>
      </c>
      <c r="E3" s="134">
        <v>0</v>
      </c>
      <c r="F3" s="134">
        <v>0.53134328358208949</v>
      </c>
      <c r="G3" s="134">
        <v>0.53134328358208949</v>
      </c>
      <c r="H3" s="134">
        <v>0.53134328358208949</v>
      </c>
    </row>
    <row r="4" spans="1:9" x14ac:dyDescent="0.25">
      <c r="C4" s="52" t="s">
        <v>268</v>
      </c>
      <c r="D4" s="134">
        <v>0</v>
      </c>
      <c r="E4" s="134">
        <v>0</v>
      </c>
      <c r="F4" s="134">
        <v>0.38507462686567184</v>
      </c>
      <c r="G4" s="134">
        <v>0.38507462686567184</v>
      </c>
      <c r="H4" s="134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4">
        <v>0</v>
      </c>
      <c r="E5" s="134">
        <v>0</v>
      </c>
      <c r="F5" s="134">
        <v>0.33500000000000002</v>
      </c>
      <c r="G5" s="134">
        <v>0.33500000000000002</v>
      </c>
      <c r="H5" s="134">
        <v>0.33500000000000002</v>
      </c>
    </row>
    <row r="6" spans="1:9" x14ac:dyDescent="0.25">
      <c r="C6" s="52" t="s">
        <v>268</v>
      </c>
      <c r="D6" s="134">
        <v>0</v>
      </c>
      <c r="E6" s="134">
        <v>0</v>
      </c>
      <c r="F6" s="134">
        <v>0.25970149253731345</v>
      </c>
      <c r="G6" s="134">
        <v>0.25970149253731345</v>
      </c>
      <c r="H6" s="134">
        <v>0</v>
      </c>
    </row>
    <row r="7" spans="1:9" x14ac:dyDescent="0.25">
      <c r="B7" s="52" t="s">
        <v>65</v>
      </c>
      <c r="C7" s="52" t="s">
        <v>266</v>
      </c>
      <c r="D7" s="134">
        <v>0</v>
      </c>
      <c r="E7" s="134">
        <v>0</v>
      </c>
      <c r="F7" s="134">
        <v>0.33500000000000002</v>
      </c>
      <c r="G7" s="134">
        <v>0.33500000000000002</v>
      </c>
      <c r="H7" s="134">
        <v>0.33500000000000002</v>
      </c>
    </row>
    <row r="8" spans="1:9" x14ac:dyDescent="0.25">
      <c r="C8" s="52" t="s">
        <v>268</v>
      </c>
      <c r="D8" s="134">
        <v>0</v>
      </c>
      <c r="E8" s="134">
        <v>0</v>
      </c>
      <c r="F8" s="134">
        <v>0.25970149253731345</v>
      </c>
      <c r="G8" s="134">
        <v>0.25970149253731345</v>
      </c>
      <c r="H8" s="134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4">
        <v>0</v>
      </c>
      <c r="E9" s="134">
        <v>0</v>
      </c>
      <c r="F9" s="134">
        <v>0.33500000000000002</v>
      </c>
      <c r="G9" s="134">
        <v>0.33500000000000002</v>
      </c>
      <c r="H9" s="134">
        <v>0.33500000000000002</v>
      </c>
    </row>
    <row r="10" spans="1:9" x14ac:dyDescent="0.25">
      <c r="C10" s="52" t="s">
        <v>268</v>
      </c>
      <c r="D10" s="134">
        <v>0</v>
      </c>
      <c r="E10" s="134">
        <v>0</v>
      </c>
      <c r="F10" s="134">
        <v>0.25970149253731345</v>
      </c>
      <c r="G10" s="134">
        <v>0.25970149253731345</v>
      </c>
      <c r="H10" s="134">
        <v>0</v>
      </c>
    </row>
    <row r="11" spans="1:9" x14ac:dyDescent="0.25">
      <c r="B11" s="52" t="s">
        <v>65</v>
      </c>
      <c r="C11" s="52" t="s">
        <v>266</v>
      </c>
      <c r="D11" s="134">
        <v>0</v>
      </c>
      <c r="E11" s="134">
        <v>0</v>
      </c>
      <c r="F11" s="134">
        <v>0.33500000000000002</v>
      </c>
      <c r="G11" s="134">
        <v>0.33500000000000002</v>
      </c>
      <c r="H11" s="134">
        <v>0.33500000000000002</v>
      </c>
    </row>
    <row r="12" spans="1:9" x14ac:dyDescent="0.25">
      <c r="C12" s="52" t="s">
        <v>268</v>
      </c>
      <c r="D12" s="134">
        <v>0</v>
      </c>
      <c r="E12" s="134">
        <v>0</v>
      </c>
      <c r="F12" s="134">
        <v>0.25970149253731345</v>
      </c>
      <c r="G12" s="134">
        <v>0.25970149253731345</v>
      </c>
      <c r="H12" s="134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4">
        <v>0</v>
      </c>
      <c r="E13" s="134">
        <v>0</v>
      </c>
      <c r="F13" s="134">
        <v>0.33500000000000002</v>
      </c>
      <c r="G13" s="134">
        <v>0.33500000000000002</v>
      </c>
      <c r="H13" s="134">
        <v>0.33500000000000002</v>
      </c>
    </row>
    <row r="14" spans="1:9" x14ac:dyDescent="0.25">
      <c r="C14" s="52" t="s">
        <v>268</v>
      </c>
      <c r="D14" s="134">
        <v>0</v>
      </c>
      <c r="E14" s="134">
        <v>0</v>
      </c>
      <c r="F14" s="134">
        <v>0.7</v>
      </c>
      <c r="G14" s="134">
        <v>0.62</v>
      </c>
      <c r="H14" s="134">
        <v>0.62</v>
      </c>
      <c r="I14" s="36"/>
    </row>
    <row r="15" spans="1:9" x14ac:dyDescent="0.25">
      <c r="B15" s="52" t="s">
        <v>65</v>
      </c>
      <c r="C15" s="52" t="s">
        <v>266</v>
      </c>
      <c r="D15" s="134">
        <v>0</v>
      </c>
      <c r="E15" s="134">
        <v>0</v>
      </c>
      <c r="F15" s="134">
        <v>0.33500000000000002</v>
      </c>
      <c r="G15" s="134">
        <v>0.33500000000000002</v>
      </c>
      <c r="H15" s="134">
        <v>0.33500000000000002</v>
      </c>
      <c r="I15" s="36"/>
    </row>
    <row r="16" spans="1:9" x14ac:dyDescent="0.25">
      <c r="C16" s="52" t="s">
        <v>268</v>
      </c>
      <c r="D16" s="134">
        <v>0</v>
      </c>
      <c r="E16" s="134">
        <v>0</v>
      </c>
      <c r="F16" s="134">
        <v>0.84</v>
      </c>
      <c r="G16" s="134">
        <v>0.62</v>
      </c>
      <c r="H16" s="134">
        <v>0.62</v>
      </c>
      <c r="I16" s="36"/>
    </row>
    <row r="17" spans="1:9" x14ac:dyDescent="0.25">
      <c r="A17" s="52" t="s">
        <v>183</v>
      </c>
      <c r="B17" s="52" t="s">
        <v>66</v>
      </c>
      <c r="C17" s="52" t="s">
        <v>266</v>
      </c>
      <c r="D17" s="134">
        <v>0</v>
      </c>
      <c r="E17" s="134">
        <v>1</v>
      </c>
      <c r="F17" s="134">
        <v>1</v>
      </c>
      <c r="G17" s="134">
        <v>1</v>
      </c>
      <c r="H17" s="134">
        <v>1</v>
      </c>
    </row>
    <row r="18" spans="1:9" x14ac:dyDescent="0.25">
      <c r="C18" s="52" t="s">
        <v>268</v>
      </c>
      <c r="D18" s="134">
        <v>0</v>
      </c>
      <c r="E18" s="134">
        <v>0.33</v>
      </c>
      <c r="F18" s="134">
        <v>0.33</v>
      </c>
      <c r="G18" s="134">
        <v>0.33</v>
      </c>
      <c r="H18" s="134">
        <v>0.33</v>
      </c>
      <c r="I18" s="36"/>
    </row>
    <row r="19" spans="1:9" x14ac:dyDescent="0.25">
      <c r="B19" s="52" t="s">
        <v>65</v>
      </c>
      <c r="C19" s="52" t="s">
        <v>266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36"/>
    </row>
    <row r="20" spans="1:9" x14ac:dyDescent="0.25">
      <c r="C20" s="52" t="s">
        <v>268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266</v>
      </c>
      <c r="D21" s="134">
        <v>0.7</v>
      </c>
      <c r="E21" s="134">
        <v>0</v>
      </c>
      <c r="F21" s="134">
        <v>0</v>
      </c>
      <c r="G21" s="134">
        <v>0</v>
      </c>
      <c r="H21" s="134">
        <v>0</v>
      </c>
      <c r="I21" s="36"/>
    </row>
    <row r="22" spans="1:9" x14ac:dyDescent="0.25">
      <c r="C22" s="52" t="s">
        <v>267</v>
      </c>
      <c r="D22" s="134">
        <v>0.46</v>
      </c>
      <c r="E22" s="134">
        <v>0</v>
      </c>
      <c r="F22" s="134">
        <v>0</v>
      </c>
      <c r="G22" s="134">
        <v>0</v>
      </c>
      <c r="H22" s="134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266</v>
      </c>
      <c r="D23" s="134">
        <v>0.7</v>
      </c>
      <c r="E23" s="134">
        <v>0</v>
      </c>
      <c r="F23" s="134">
        <v>0</v>
      </c>
      <c r="G23" s="134">
        <v>0</v>
      </c>
      <c r="H23" s="134">
        <v>0</v>
      </c>
    </row>
    <row r="24" spans="1:9" x14ac:dyDescent="0.25">
      <c r="C24" s="52" t="s">
        <v>267</v>
      </c>
      <c r="D24" s="134">
        <v>0.46</v>
      </c>
      <c r="E24" s="134">
        <v>0</v>
      </c>
      <c r="F24" s="134">
        <v>0</v>
      </c>
      <c r="G24" s="134">
        <v>0</v>
      </c>
      <c r="H24" s="134">
        <v>0</v>
      </c>
    </row>
    <row r="25" spans="1:9" x14ac:dyDescent="0.25">
      <c r="A25" s="52" t="s">
        <v>64</v>
      </c>
      <c r="B25" s="52" t="s">
        <v>27</v>
      </c>
      <c r="C25" s="52" t="s">
        <v>266</v>
      </c>
      <c r="D25" s="134">
        <v>0.7</v>
      </c>
      <c r="E25" s="134">
        <v>0</v>
      </c>
      <c r="F25" s="134">
        <v>0</v>
      </c>
      <c r="G25" s="134">
        <v>0</v>
      </c>
      <c r="H25" s="134">
        <v>0</v>
      </c>
    </row>
    <row r="26" spans="1:9" x14ac:dyDescent="0.25">
      <c r="C26" s="52" t="s">
        <v>267</v>
      </c>
      <c r="D26" s="134">
        <v>0.46</v>
      </c>
      <c r="E26" s="134">
        <v>0</v>
      </c>
      <c r="F26" s="134">
        <v>0</v>
      </c>
      <c r="G26" s="134">
        <v>0</v>
      </c>
      <c r="H26" s="134">
        <v>0</v>
      </c>
    </row>
    <row r="27" spans="1:9" x14ac:dyDescent="0.25">
      <c r="A27" s="52" t="s">
        <v>79</v>
      </c>
      <c r="B27" s="52" t="s">
        <v>71</v>
      </c>
      <c r="C27" s="52" t="s">
        <v>266</v>
      </c>
      <c r="D27" s="134">
        <v>1</v>
      </c>
      <c r="E27" s="134">
        <v>1</v>
      </c>
      <c r="F27" s="134">
        <v>1</v>
      </c>
      <c r="G27" s="134">
        <v>1</v>
      </c>
      <c r="H27" s="134">
        <v>1</v>
      </c>
    </row>
    <row r="28" spans="1:9" x14ac:dyDescent="0.25">
      <c r="C28" s="52" t="s">
        <v>267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</row>
    <row r="29" spans="1:9" x14ac:dyDescent="0.25">
      <c r="C29" s="52" t="s">
        <v>268</v>
      </c>
      <c r="D29" s="134">
        <v>0</v>
      </c>
      <c r="E29" s="134">
        <v>0</v>
      </c>
      <c r="F29" s="134">
        <v>0</v>
      </c>
      <c r="G29" s="134">
        <v>0</v>
      </c>
      <c r="H29" s="134">
        <v>0</v>
      </c>
    </row>
    <row r="30" spans="1:9" x14ac:dyDescent="0.25">
      <c r="A30" s="52" t="s">
        <v>80</v>
      </c>
      <c r="B30" s="52" t="s">
        <v>71</v>
      </c>
      <c r="C30" s="52" t="s">
        <v>266</v>
      </c>
      <c r="D30" s="134">
        <v>1</v>
      </c>
      <c r="E30" s="134">
        <v>1</v>
      </c>
      <c r="F30" s="134">
        <v>1</v>
      </c>
      <c r="G30" s="134">
        <v>1</v>
      </c>
      <c r="H30" s="134">
        <v>1</v>
      </c>
    </row>
    <row r="31" spans="1:9" x14ac:dyDescent="0.25">
      <c r="C31" s="52" t="s">
        <v>267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</row>
    <row r="32" spans="1:9" x14ac:dyDescent="0.25">
      <c r="C32" s="52" t="s">
        <v>268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</row>
    <row r="33" spans="1:8" x14ac:dyDescent="0.25">
      <c r="A33" s="52" t="s">
        <v>81</v>
      </c>
      <c r="B33" s="52" t="s">
        <v>71</v>
      </c>
      <c r="C33" s="52" t="s">
        <v>266</v>
      </c>
      <c r="D33" s="134">
        <v>1</v>
      </c>
      <c r="E33" s="134">
        <v>1</v>
      </c>
      <c r="F33" s="134">
        <v>1</v>
      </c>
      <c r="G33" s="134">
        <v>1</v>
      </c>
      <c r="H33" s="134">
        <v>1</v>
      </c>
    </row>
    <row r="34" spans="1:8" x14ac:dyDescent="0.25">
      <c r="C34" s="52" t="s">
        <v>267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</row>
    <row r="35" spans="1:8" x14ac:dyDescent="0.25">
      <c r="C35" s="52" t="s">
        <v>268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</row>
    <row r="36" spans="1:8" x14ac:dyDescent="0.25">
      <c r="A36" s="52" t="s">
        <v>82</v>
      </c>
      <c r="B36" s="52" t="s">
        <v>71</v>
      </c>
      <c r="C36" s="52" t="s">
        <v>266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C37" s="52" t="s">
        <v>267</v>
      </c>
      <c r="D37" s="134">
        <v>0</v>
      </c>
      <c r="E37" s="134">
        <v>0</v>
      </c>
      <c r="F37" s="134">
        <v>0</v>
      </c>
      <c r="G37" s="134">
        <v>0</v>
      </c>
      <c r="H37" s="134">
        <v>0</v>
      </c>
    </row>
    <row r="38" spans="1:8" x14ac:dyDescent="0.25">
      <c r="C38" s="52" t="s">
        <v>268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</row>
    <row r="39" spans="1:8" x14ac:dyDescent="0.25">
      <c r="A39" s="52" t="s">
        <v>83</v>
      </c>
      <c r="B39" s="52" t="s">
        <v>71</v>
      </c>
      <c r="C39" s="52" t="s">
        <v>266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C40" s="52" t="s">
        <v>267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</row>
    <row r="41" spans="1:8" x14ac:dyDescent="0.25">
      <c r="C41" s="52" t="s">
        <v>268</v>
      </c>
      <c r="D41" s="134">
        <v>0</v>
      </c>
      <c r="E41" s="134">
        <v>0</v>
      </c>
      <c r="F41" s="134">
        <v>0</v>
      </c>
      <c r="G41" s="134">
        <v>0</v>
      </c>
      <c r="H41" s="134">
        <v>0</v>
      </c>
    </row>
    <row r="42" spans="1:8" x14ac:dyDescent="0.25">
      <c r="A42" s="52" t="s">
        <v>60</v>
      </c>
      <c r="B42" s="52" t="s">
        <v>71</v>
      </c>
      <c r="C42" s="52" t="s">
        <v>266</v>
      </c>
      <c r="D42" s="134">
        <v>0.3</v>
      </c>
      <c r="E42" s="134">
        <v>0.3</v>
      </c>
      <c r="F42" s="134">
        <v>0.3</v>
      </c>
      <c r="G42" s="134">
        <v>0.3</v>
      </c>
      <c r="H42" s="134">
        <v>0.3</v>
      </c>
    </row>
    <row r="43" spans="1:8" x14ac:dyDescent="0.25">
      <c r="C43" s="52" t="s">
        <v>267</v>
      </c>
      <c r="D43" s="134">
        <v>0.5</v>
      </c>
      <c r="E43" s="134">
        <v>0.5</v>
      </c>
      <c r="F43" s="134">
        <v>0.5</v>
      </c>
      <c r="G43" s="134">
        <v>0.5</v>
      </c>
      <c r="H43" s="134">
        <v>0.5</v>
      </c>
    </row>
    <row r="44" spans="1:8" x14ac:dyDescent="0.25">
      <c r="C44" s="52" t="s">
        <v>268</v>
      </c>
      <c r="D44" s="134">
        <v>0.65</v>
      </c>
      <c r="E44" s="134">
        <v>0.65</v>
      </c>
      <c r="F44" s="134">
        <v>0.65</v>
      </c>
      <c r="G44" s="134">
        <v>0.65</v>
      </c>
      <c r="H44" s="134">
        <v>0.65</v>
      </c>
    </row>
    <row r="45" spans="1:8" x14ac:dyDescent="0.25">
      <c r="B45" s="52" t="s">
        <v>16</v>
      </c>
      <c r="C45" s="52" t="s">
        <v>266</v>
      </c>
      <c r="D45" s="134">
        <v>0.3</v>
      </c>
      <c r="E45" s="134">
        <v>0.3</v>
      </c>
      <c r="F45" s="134">
        <v>0.3</v>
      </c>
      <c r="G45" s="134">
        <v>0.3</v>
      </c>
      <c r="H45" s="134">
        <v>0.3</v>
      </c>
    </row>
    <row r="46" spans="1:8" x14ac:dyDescent="0.25">
      <c r="C46" s="52" t="s">
        <v>267</v>
      </c>
      <c r="D46" s="134">
        <v>0.49</v>
      </c>
      <c r="E46" s="134">
        <v>0.49</v>
      </c>
      <c r="F46" s="134">
        <v>0.49</v>
      </c>
      <c r="G46" s="134">
        <v>0.49</v>
      </c>
      <c r="H46" s="134">
        <v>0.49</v>
      </c>
    </row>
    <row r="47" spans="1:8" x14ac:dyDescent="0.25">
      <c r="C47" s="52" t="s">
        <v>268</v>
      </c>
      <c r="D47" s="134">
        <v>0.52</v>
      </c>
      <c r="E47" s="134">
        <v>0.52</v>
      </c>
      <c r="F47" s="134">
        <v>0.52</v>
      </c>
      <c r="G47" s="134">
        <v>0.52</v>
      </c>
      <c r="H47" s="134">
        <v>0.52</v>
      </c>
    </row>
    <row r="48" spans="1:8" x14ac:dyDescent="0.25">
      <c r="A48" s="52" t="s">
        <v>84</v>
      </c>
      <c r="B48" s="52" t="s">
        <v>71</v>
      </c>
      <c r="C48" s="52" t="s">
        <v>266</v>
      </c>
      <c r="D48" s="134">
        <v>0.88</v>
      </c>
      <c r="E48" s="134">
        <v>0.88</v>
      </c>
      <c r="F48" s="134">
        <v>0.88</v>
      </c>
      <c r="G48" s="134">
        <v>0.88</v>
      </c>
      <c r="H48" s="134">
        <v>0.88</v>
      </c>
    </row>
    <row r="49" spans="1:8" x14ac:dyDescent="0.25">
      <c r="C49" s="52" t="s">
        <v>267</v>
      </c>
      <c r="D49" s="134">
        <v>0.93</v>
      </c>
      <c r="E49" s="134">
        <v>0.93</v>
      </c>
      <c r="F49" s="134">
        <v>0.93</v>
      </c>
      <c r="G49" s="134">
        <v>0.93</v>
      </c>
      <c r="H49" s="134">
        <v>0.93</v>
      </c>
    </row>
    <row r="50" spans="1:8" x14ac:dyDescent="0.25">
      <c r="A50" s="52" t="s">
        <v>85</v>
      </c>
      <c r="B50" s="52" t="s">
        <v>71</v>
      </c>
      <c r="C50" s="52" t="s">
        <v>266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C51" s="52" t="s">
        <v>267</v>
      </c>
      <c r="D51" s="134">
        <v>0.86</v>
      </c>
      <c r="E51" s="134">
        <v>0.86</v>
      </c>
      <c r="F51" s="134">
        <v>0.86</v>
      </c>
      <c r="G51" s="134">
        <v>0.86</v>
      </c>
      <c r="H51" s="134">
        <v>0.86</v>
      </c>
    </row>
    <row r="52" spans="1:8" x14ac:dyDescent="0.25">
      <c r="A52" s="52" t="s">
        <v>195</v>
      </c>
      <c r="B52" s="52" t="s">
        <v>13</v>
      </c>
      <c r="C52" s="52" t="s">
        <v>266</v>
      </c>
      <c r="D52" s="134">
        <v>0.57999999999999996</v>
      </c>
      <c r="E52" s="134">
        <v>0.57999999999999996</v>
      </c>
      <c r="F52" s="134">
        <v>0</v>
      </c>
      <c r="G52" s="134">
        <v>0</v>
      </c>
      <c r="H52" s="134">
        <v>0</v>
      </c>
    </row>
    <row r="53" spans="1:8" x14ac:dyDescent="0.25">
      <c r="C53" s="52" t="s">
        <v>267</v>
      </c>
      <c r="D53" s="134">
        <v>0.51</v>
      </c>
      <c r="E53" s="134">
        <v>0.51</v>
      </c>
      <c r="F53" s="134">
        <v>0</v>
      </c>
      <c r="G53" s="134">
        <v>0</v>
      </c>
      <c r="H53" s="134">
        <v>0</v>
      </c>
    </row>
  </sheetData>
  <sheetProtection algorithmName="SHA-512" hashValue="L5QAFxtnogDJDDYCjdy8rkNyTLVRqKLohI0TnyXLSx6QKTcoazZQpm0HefE0xJczKbvLrkYH14WiF18IWoVe1w==" saltValue="qYAe5WG+wp/s78voqHBmEQ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7" t="s">
        <v>69</v>
      </c>
      <c r="B1" s="117" t="s">
        <v>264</v>
      </c>
      <c r="C1" s="117"/>
      <c r="D1" s="40" t="s">
        <v>53</v>
      </c>
      <c r="E1" s="40" t="s">
        <v>54</v>
      </c>
      <c r="F1" s="40" t="s">
        <v>55</v>
      </c>
      <c r="G1" s="40" t="s">
        <v>56</v>
      </c>
      <c r="H1" s="92"/>
    </row>
    <row r="2" spans="1:8" x14ac:dyDescent="0.25">
      <c r="A2" s="43" t="s">
        <v>86</v>
      </c>
      <c r="B2" s="35" t="s">
        <v>41</v>
      </c>
      <c r="C2" s="43" t="s">
        <v>266</v>
      </c>
      <c r="D2" s="134">
        <v>1</v>
      </c>
      <c r="E2" s="134">
        <v>1</v>
      </c>
      <c r="F2" s="134">
        <v>1</v>
      </c>
      <c r="G2" s="134">
        <v>1</v>
      </c>
      <c r="H2" s="88"/>
    </row>
    <row r="3" spans="1:8" x14ac:dyDescent="0.25">
      <c r="C3" s="35" t="s">
        <v>267</v>
      </c>
      <c r="D3" s="134">
        <v>0.2</v>
      </c>
      <c r="E3" s="134">
        <v>0.2</v>
      </c>
      <c r="F3" s="134">
        <v>0.2</v>
      </c>
      <c r="G3" s="134">
        <v>0.2</v>
      </c>
      <c r="H3" s="126"/>
    </row>
    <row r="4" spans="1:8" x14ac:dyDescent="0.25">
      <c r="A4" s="43" t="s">
        <v>87</v>
      </c>
      <c r="B4" s="35" t="s">
        <v>41</v>
      </c>
      <c r="C4" s="43" t="s">
        <v>266</v>
      </c>
      <c r="D4" s="134">
        <v>1</v>
      </c>
      <c r="E4" s="134">
        <v>1</v>
      </c>
      <c r="F4" s="134">
        <v>1</v>
      </c>
      <c r="G4" s="134">
        <v>1</v>
      </c>
      <c r="H4" s="126"/>
    </row>
    <row r="5" spans="1:8" x14ac:dyDescent="0.25">
      <c r="A5" s="36"/>
      <c r="C5" s="35" t="s">
        <v>267</v>
      </c>
      <c r="D5" s="134">
        <v>0.59</v>
      </c>
      <c r="E5" s="134">
        <v>0.59</v>
      </c>
      <c r="F5" s="134">
        <v>0.59</v>
      </c>
      <c r="G5" s="134">
        <v>0.59</v>
      </c>
      <c r="H5" s="88"/>
    </row>
    <row r="6" spans="1:8" x14ac:dyDescent="0.25">
      <c r="A6" s="43" t="s">
        <v>88</v>
      </c>
      <c r="B6" s="35" t="s">
        <v>41</v>
      </c>
      <c r="C6" s="43" t="s">
        <v>266</v>
      </c>
      <c r="D6" s="134">
        <v>1</v>
      </c>
      <c r="E6" s="134">
        <v>1</v>
      </c>
      <c r="F6" s="134">
        <v>1</v>
      </c>
      <c r="G6" s="134">
        <v>1</v>
      </c>
      <c r="H6" s="88"/>
    </row>
    <row r="7" spans="1:8" x14ac:dyDescent="0.25">
      <c r="A7" s="36"/>
      <c r="C7" s="35" t="s">
        <v>267</v>
      </c>
      <c r="D7" s="134">
        <v>0.6</v>
      </c>
      <c r="E7" s="134">
        <v>0.6</v>
      </c>
      <c r="F7" s="134">
        <v>0.6</v>
      </c>
      <c r="G7" s="134">
        <v>0.6</v>
      </c>
      <c r="H7" s="12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3">
        <v>2.7000000000000001E-3</v>
      </c>
    </row>
    <row r="4" spans="1:8" ht="15.75" customHeight="1" x14ac:dyDescent="0.25">
      <c r="B4" s="24" t="s">
        <v>7</v>
      </c>
      <c r="C4" s="73">
        <v>0.1966</v>
      </c>
    </row>
    <row r="5" spans="1:8" ht="15.75" customHeight="1" x14ac:dyDescent="0.25">
      <c r="B5" s="24" t="s">
        <v>8</v>
      </c>
      <c r="C5" s="73">
        <v>6.2100000000000002E-2</v>
      </c>
    </row>
    <row r="6" spans="1:8" ht="15.75" customHeight="1" x14ac:dyDescent="0.25">
      <c r="B6" s="24" t="s">
        <v>10</v>
      </c>
      <c r="C6" s="73">
        <v>0.29289999999999999</v>
      </c>
    </row>
    <row r="7" spans="1:8" ht="15.75" customHeight="1" x14ac:dyDescent="0.25">
      <c r="B7" s="24" t="s">
        <v>13</v>
      </c>
      <c r="C7" s="73">
        <v>0.24709999999999999</v>
      </c>
    </row>
    <row r="8" spans="1:8" ht="15.75" customHeight="1" x14ac:dyDescent="0.25">
      <c r="B8" s="24" t="s">
        <v>14</v>
      </c>
      <c r="C8" s="73">
        <v>4.7999999999999996E-3</v>
      </c>
    </row>
    <row r="9" spans="1:8" ht="15.75" customHeight="1" x14ac:dyDescent="0.25">
      <c r="B9" s="24" t="s">
        <v>27</v>
      </c>
      <c r="C9" s="73">
        <v>0.13200000000000001</v>
      </c>
    </row>
    <row r="10" spans="1:8" ht="15.75" customHeight="1" x14ac:dyDescent="0.25">
      <c r="B10" s="24" t="s">
        <v>15</v>
      </c>
      <c r="C10" s="73">
        <v>6.1800000000000001E-2</v>
      </c>
    </row>
    <row r="11" spans="1:8" ht="15.75" customHeight="1" x14ac:dyDescent="0.25">
      <c r="B11" s="32" t="s">
        <v>129</v>
      </c>
      <c r="C11" s="68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4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4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4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4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4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4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4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4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2" t="s">
        <v>129</v>
      </c>
      <c r="C23" s="68">
        <f>SUM(C14:C22)</f>
        <v>1</v>
      </c>
      <c r="D23" s="68">
        <f t="shared" ref="D23:F23" si="0">SUM(D14:D22)</f>
        <v>1</v>
      </c>
      <c r="E23" s="68">
        <f t="shared" si="0"/>
        <v>1</v>
      </c>
      <c r="F23" s="68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3">
        <v>0.10082724000000001</v>
      </c>
    </row>
    <row r="27" spans="1:8" ht="15.75" customHeight="1" x14ac:dyDescent="0.25">
      <c r="B27" s="24" t="s">
        <v>39</v>
      </c>
      <c r="C27" s="73">
        <v>3.1206000000000002E-4</v>
      </c>
    </row>
    <row r="28" spans="1:8" ht="15.75" customHeight="1" x14ac:dyDescent="0.25">
      <c r="B28" s="24" t="s">
        <v>40</v>
      </c>
      <c r="C28" s="73">
        <v>0.15891214000000001</v>
      </c>
    </row>
    <row r="29" spans="1:8" ht="15.75" customHeight="1" x14ac:dyDescent="0.25">
      <c r="B29" s="24" t="s">
        <v>41</v>
      </c>
      <c r="C29" s="73">
        <v>0.12598688999999999</v>
      </c>
    </row>
    <row r="30" spans="1:8" ht="15.75" customHeight="1" x14ac:dyDescent="0.25">
      <c r="B30" s="24" t="s">
        <v>42</v>
      </c>
      <c r="C30" s="73">
        <v>0.12434007</v>
      </c>
    </row>
    <row r="31" spans="1:8" ht="15.75" customHeight="1" x14ac:dyDescent="0.25">
      <c r="B31" s="24" t="s">
        <v>43</v>
      </c>
      <c r="C31" s="73">
        <v>3.9028409999999999E-2</v>
      </c>
    </row>
    <row r="32" spans="1:8" ht="15.75" customHeight="1" x14ac:dyDescent="0.25">
      <c r="B32" s="24" t="s">
        <v>44</v>
      </c>
      <c r="C32" s="73">
        <v>8.5254999999999999E-4</v>
      </c>
    </row>
    <row r="33" spans="2:3" ht="15.75" customHeight="1" x14ac:dyDescent="0.25">
      <c r="B33" s="24" t="s">
        <v>45</v>
      </c>
      <c r="C33" s="73">
        <v>6.8467810000000004E-2</v>
      </c>
    </row>
    <row r="34" spans="2:3" ht="15.75" customHeight="1" x14ac:dyDescent="0.25">
      <c r="B34" s="24" t="s">
        <v>46</v>
      </c>
      <c r="C34" s="73">
        <v>0.38127283000000001</v>
      </c>
    </row>
    <row r="35" spans="2:3" ht="15.75" customHeight="1" x14ac:dyDescent="0.25">
      <c r="B35" s="32" t="s">
        <v>129</v>
      </c>
      <c r="C35" s="68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0.54471569980476653</v>
      </c>
      <c r="D2" s="74">
        <f>IFERROR(1-_xlfn.NORM.DIST(_xlfn.NORM.INV(SUM(D4:D5), 0, 1) + 1, 0, 1, TRUE), "")</f>
        <v>0.54471569980476653</v>
      </c>
      <c r="E2" s="74">
        <f>IFERROR(1-_xlfn.NORM.DIST(_xlfn.NORM.INV(SUM(E4:E5), 0, 1) + 1, 0, 1, TRUE), "")</f>
        <v>0.44982829694488635</v>
      </c>
      <c r="F2" s="74">
        <f>IFERROR(1-_xlfn.NORM.DIST(_xlfn.NORM.INV(SUM(F4:F5), 0, 1) + 1, 0, 1, TRUE), "")</f>
        <v>0.24457139941017503</v>
      </c>
      <c r="G2" s="74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0.32228430019523346</v>
      </c>
      <c r="D3" s="74">
        <f>IFERROR(_xlfn.NORM.DIST(_xlfn.NORM.INV(SUM(D4:D5), 0, 1) + 1, 0, 1, TRUE) - SUM(D4:D5), "")</f>
        <v>0.32228430019523346</v>
      </c>
      <c r="E3" s="74">
        <f>IFERROR(_xlfn.NORM.DIST(_xlfn.NORM.INV(SUM(E4:E5), 0, 1) + 1, 0, 1, TRUE) - SUM(E4:E5), "")</f>
        <v>0.35908666207150708</v>
      </c>
      <c r="F3" s="74">
        <f>IFERROR(_xlfn.NORM.DIST(_xlfn.NORM.INV(SUM(F4:F5), 0, 1) + 1, 0, 1, TRUE) - SUM(F4:F5), "")</f>
        <v>0.37651189492768178</v>
      </c>
      <c r="G3" s="74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5">
        <v>8.7000000000000008E-2</v>
      </c>
      <c r="D4" s="75">
        <v>8.7000000000000008E-2</v>
      </c>
      <c r="E4" s="75">
        <v>0.13443032786885245</v>
      </c>
      <c r="F4" s="75">
        <v>0.24673186710341602</v>
      </c>
      <c r="G4" s="75">
        <v>0.25929610299234518</v>
      </c>
    </row>
    <row r="5" spans="1:15" ht="15.75" customHeight="1" x14ac:dyDescent="0.25">
      <c r="A5" s="5"/>
      <c r="B5" s="11" t="s">
        <v>119</v>
      </c>
      <c r="C5" s="75">
        <v>4.5999999999999999E-2</v>
      </c>
      <c r="D5" s="75">
        <v>4.5999999999999999E-2</v>
      </c>
      <c r="E5" s="75">
        <v>5.6654713114754097E-2</v>
      </c>
      <c r="F5" s="75">
        <v>0.13218483855872717</v>
      </c>
      <c r="G5" s="75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6">
        <v>0.1</v>
      </c>
      <c r="D14" s="76">
        <v>0.1</v>
      </c>
      <c r="E14" s="76">
        <v>0.78100000000000003</v>
      </c>
      <c r="F14" s="76">
        <v>0.72950000000000004</v>
      </c>
      <c r="G14" s="76">
        <v>0.48366666666666674</v>
      </c>
      <c r="H14" s="77">
        <v>0.47299999999999998</v>
      </c>
      <c r="I14" s="77">
        <v>0.44700000000000001</v>
      </c>
      <c r="J14" s="77">
        <v>0.433</v>
      </c>
      <c r="K14" s="77">
        <v>0.442</v>
      </c>
      <c r="L14" s="77">
        <v>0.47299999999999998</v>
      </c>
      <c r="M14" s="77">
        <v>0.44700000000000001</v>
      </c>
      <c r="N14" s="77">
        <v>0.433</v>
      </c>
      <c r="O14" s="77">
        <v>0.442</v>
      </c>
    </row>
    <row r="15" spans="1:15" ht="15.75" customHeight="1" x14ac:dyDescent="0.25">
      <c r="B15" s="16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3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3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3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78"/>
      <c r="D2" s="78"/>
      <c r="E2" s="57" t="str">
        <f>IF(E$7="","",E$7)</f>
        <v/>
      </c>
    </row>
    <row r="3" spans="1:5" x14ac:dyDescent="0.25">
      <c r="A3" s="47"/>
      <c r="B3" s="46" t="s">
        <v>1</v>
      </c>
      <c r="C3" s="78" t="b">
        <v>1</v>
      </c>
      <c r="D3" s="78"/>
      <c r="E3" s="57" t="str">
        <f>IF(E$7="","",E$7)</f>
        <v/>
      </c>
    </row>
    <row r="4" spans="1:5" x14ac:dyDescent="0.25">
      <c r="A4" s="47"/>
      <c r="B4" s="46" t="s">
        <v>2</v>
      </c>
      <c r="C4" s="78" t="b">
        <v>1</v>
      </c>
      <c r="D4" s="78"/>
      <c r="E4" s="57" t="str">
        <f>IF(E$7="","",E$7)</f>
        <v/>
      </c>
    </row>
    <row r="5" spans="1:5" x14ac:dyDescent="0.25">
      <c r="A5" s="47"/>
      <c r="B5" s="46" t="s">
        <v>3</v>
      </c>
      <c r="C5" s="78" t="b">
        <v>1</v>
      </c>
      <c r="D5" s="78"/>
      <c r="E5" s="57" t="str">
        <f>IF(E$7="","",E$7)</f>
        <v/>
      </c>
    </row>
    <row r="6" spans="1:5" x14ac:dyDescent="0.25">
      <c r="A6" s="47"/>
      <c r="B6" s="46" t="s">
        <v>4</v>
      </c>
      <c r="C6" s="78" t="b">
        <v>1</v>
      </c>
      <c r="D6" s="78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78"/>
    </row>
    <row r="9" spans="1:5" ht="13" x14ac:dyDescent="0.3">
      <c r="A9" s="49" t="s">
        <v>198</v>
      </c>
      <c r="B9" s="46" t="s">
        <v>32</v>
      </c>
      <c r="C9" s="78"/>
      <c r="D9" s="78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78"/>
      <c r="D10" s="78"/>
      <c r="E10" s="57" t="str">
        <f>IF(E$7="","",E$7)</f>
        <v/>
      </c>
    </row>
    <row r="11" spans="1:5" x14ac:dyDescent="0.25">
      <c r="A11" s="47"/>
      <c r="B11" s="46" t="s">
        <v>2</v>
      </c>
      <c r="C11" s="78"/>
      <c r="D11" s="78"/>
      <c r="E11" s="57" t="str">
        <f>IF(E$7="","",E$7)</f>
        <v/>
      </c>
    </row>
    <row r="12" spans="1:5" x14ac:dyDescent="0.25">
      <c r="A12" s="47"/>
      <c r="B12" s="46" t="s">
        <v>3</v>
      </c>
      <c r="C12" s="78"/>
      <c r="D12" s="78"/>
      <c r="E12" s="57" t="str">
        <f>IF(E$7="","",E$7)</f>
        <v/>
      </c>
    </row>
    <row r="13" spans="1:5" x14ac:dyDescent="0.25">
      <c r="A13" s="47"/>
      <c r="B13" s="46" t="s">
        <v>4</v>
      </c>
      <c r="C13" s="78"/>
      <c r="D13" s="78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78" t="s">
        <v>194</v>
      </c>
    </row>
    <row r="16" spans="1:5" ht="13" x14ac:dyDescent="0.3">
      <c r="A16" s="49" t="s">
        <v>199</v>
      </c>
      <c r="B16" s="46" t="s">
        <v>32</v>
      </c>
      <c r="C16" s="78"/>
      <c r="D16" s="78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78"/>
      <c r="D17" s="78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78"/>
      <c r="D18" s="78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78"/>
      <c r="D19" s="78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78"/>
      <c r="D20" s="78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78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136" t="s">
        <v>164</v>
      </c>
      <c r="B1" s="137" t="s">
        <v>181</v>
      </c>
      <c r="C1" s="137" t="s">
        <v>182</v>
      </c>
      <c r="D1" s="137" t="s">
        <v>186</v>
      </c>
    </row>
    <row r="2" spans="1:4" ht="13" x14ac:dyDescent="0.3">
      <c r="A2" s="137" t="s">
        <v>67</v>
      </c>
      <c r="B2" s="138" t="s">
        <v>176</v>
      </c>
      <c r="C2" s="138" t="s">
        <v>184</v>
      </c>
      <c r="D2" s="139" t="s">
        <v>194</v>
      </c>
    </row>
    <row r="3" spans="1:4" ht="13" x14ac:dyDescent="0.3">
      <c r="A3" s="137" t="s">
        <v>183</v>
      </c>
      <c r="B3" s="138" t="s">
        <v>176</v>
      </c>
      <c r="C3" s="138" t="s">
        <v>184</v>
      </c>
      <c r="D3" s="139" t="s">
        <v>194</v>
      </c>
    </row>
  </sheetData>
  <sheetProtection algorithmName="SHA-512" hashValue="XlqCPv1isib5J2xOQWpE6exY1vvQ1TuRDEEPXJubDIU53+CyUIzYs4pdgLps2KgFRkcr9FXkta59yMdNUNEzWw==" saltValue="rn9C8kmgsYfrg26befkwQ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16" workbookViewId="0">
      <selection activeCell="B31" sqref="B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0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79">
        <v>0</v>
      </c>
      <c r="C2" s="79">
        <v>0.95</v>
      </c>
      <c r="D2" s="80">
        <v>25</v>
      </c>
      <c r="E2" s="80" t="s">
        <v>201</v>
      </c>
    </row>
    <row r="3" spans="1:5" ht="15.75" customHeight="1" x14ac:dyDescent="0.25">
      <c r="A3" s="52" t="s">
        <v>86</v>
      </c>
      <c r="B3" s="79">
        <v>0</v>
      </c>
      <c r="C3" s="79">
        <v>0.95</v>
      </c>
      <c r="D3" s="80">
        <v>1</v>
      </c>
      <c r="E3" s="80" t="s">
        <v>201</v>
      </c>
    </row>
    <row r="4" spans="1:5" ht="15.75" customHeight="1" x14ac:dyDescent="0.25">
      <c r="A4" s="52" t="s">
        <v>61</v>
      </c>
      <c r="B4" s="79">
        <v>0</v>
      </c>
      <c r="C4" s="79">
        <v>0.95</v>
      </c>
      <c r="D4" s="80">
        <v>90</v>
      </c>
      <c r="E4" s="80" t="s">
        <v>201</v>
      </c>
    </row>
    <row r="5" spans="1:5" ht="15.75" customHeight="1" x14ac:dyDescent="0.25">
      <c r="A5" s="52" t="s">
        <v>149</v>
      </c>
      <c r="B5" s="79">
        <v>0</v>
      </c>
      <c r="C5" s="79">
        <v>0.95</v>
      </c>
      <c r="D5" s="80">
        <v>1</v>
      </c>
      <c r="E5" s="80" t="s">
        <v>201</v>
      </c>
    </row>
    <row r="6" spans="1:5" ht="15.75" customHeight="1" x14ac:dyDescent="0.25">
      <c r="A6" s="52" t="s">
        <v>197</v>
      </c>
      <c r="B6" s="79">
        <v>0</v>
      </c>
      <c r="C6" s="79">
        <v>0.95</v>
      </c>
      <c r="D6" s="80">
        <v>0.82</v>
      </c>
      <c r="E6" s="80" t="s">
        <v>201</v>
      </c>
    </row>
    <row r="7" spans="1:5" ht="15.75" customHeight="1" x14ac:dyDescent="0.25">
      <c r="A7" s="52" t="s">
        <v>63</v>
      </c>
      <c r="B7" s="79">
        <v>0.36</v>
      </c>
      <c r="C7" s="79">
        <v>0.95</v>
      </c>
      <c r="D7" s="80">
        <v>0.25</v>
      </c>
      <c r="E7" s="80" t="s">
        <v>201</v>
      </c>
    </row>
    <row r="8" spans="1:5" ht="15.75" customHeight="1" x14ac:dyDescent="0.25">
      <c r="A8" s="52" t="s">
        <v>64</v>
      </c>
      <c r="B8" s="79">
        <v>0</v>
      </c>
      <c r="C8" s="79">
        <v>0.95</v>
      </c>
      <c r="D8" s="80">
        <v>0.75</v>
      </c>
      <c r="E8" s="80" t="s">
        <v>201</v>
      </c>
    </row>
    <row r="9" spans="1:5" ht="15.75" customHeight="1" x14ac:dyDescent="0.25">
      <c r="A9" s="52" t="s">
        <v>62</v>
      </c>
      <c r="B9" s="79">
        <v>0</v>
      </c>
      <c r="C9" s="79">
        <v>0.95</v>
      </c>
      <c r="D9" s="80">
        <v>0.19</v>
      </c>
      <c r="E9" s="80" t="s">
        <v>201</v>
      </c>
    </row>
    <row r="10" spans="1:5" ht="15.75" customHeight="1" x14ac:dyDescent="0.25">
      <c r="A10" s="59" t="s">
        <v>188</v>
      </c>
      <c r="B10" s="79">
        <v>0</v>
      </c>
      <c r="C10" s="79">
        <v>0.95</v>
      </c>
      <c r="D10" s="80">
        <v>0.73</v>
      </c>
      <c r="E10" s="80" t="s">
        <v>201</v>
      </c>
    </row>
    <row r="11" spans="1:5" ht="15.75" customHeight="1" x14ac:dyDescent="0.25">
      <c r="A11" s="59" t="s">
        <v>206</v>
      </c>
      <c r="B11" s="79">
        <v>0</v>
      </c>
      <c r="C11" s="79">
        <v>0.95</v>
      </c>
      <c r="D11" s="80">
        <v>1.78</v>
      </c>
      <c r="E11" s="80" t="s">
        <v>201</v>
      </c>
    </row>
    <row r="12" spans="1:5" ht="15.75" customHeight="1" x14ac:dyDescent="0.25">
      <c r="A12" s="59" t="s">
        <v>189</v>
      </c>
      <c r="B12" s="79">
        <v>0</v>
      </c>
      <c r="C12" s="79">
        <v>0.95</v>
      </c>
      <c r="D12" s="80">
        <v>0.24</v>
      </c>
      <c r="E12" s="80" t="s">
        <v>201</v>
      </c>
    </row>
    <row r="13" spans="1:5" ht="15.75" customHeight="1" x14ac:dyDescent="0.25">
      <c r="A13" s="59" t="s">
        <v>190</v>
      </c>
      <c r="B13" s="79">
        <v>0</v>
      </c>
      <c r="C13" s="79">
        <v>0.95</v>
      </c>
      <c r="D13" s="80">
        <v>0.55000000000000004</v>
      </c>
      <c r="E13" s="80" t="s">
        <v>201</v>
      </c>
    </row>
    <row r="14" spans="1:5" ht="15.75" customHeight="1" x14ac:dyDescent="0.25">
      <c r="A14" s="11" t="s">
        <v>187</v>
      </c>
      <c r="B14" s="79">
        <v>0</v>
      </c>
      <c r="C14" s="79">
        <v>0.95</v>
      </c>
      <c r="D14" s="80">
        <v>0.73</v>
      </c>
      <c r="E14" s="80" t="s">
        <v>201</v>
      </c>
    </row>
    <row r="15" spans="1:5" ht="15.75" customHeight="1" x14ac:dyDescent="0.25">
      <c r="A15" s="11" t="s">
        <v>207</v>
      </c>
      <c r="B15" s="79">
        <v>0</v>
      </c>
      <c r="C15" s="79">
        <v>0.95</v>
      </c>
      <c r="D15" s="80">
        <v>1.78</v>
      </c>
      <c r="E15" s="80" t="s">
        <v>201</v>
      </c>
    </row>
    <row r="16" spans="1:5" ht="15.75" customHeight="1" x14ac:dyDescent="0.25">
      <c r="A16" s="52" t="s">
        <v>57</v>
      </c>
      <c r="B16" s="79">
        <v>0.34599999999999997</v>
      </c>
      <c r="C16" s="79">
        <v>0.95</v>
      </c>
      <c r="D16" s="80">
        <v>2.06</v>
      </c>
      <c r="E16" s="80" t="s">
        <v>201</v>
      </c>
    </row>
    <row r="17" spans="1:5" ht="15.75" customHeight="1" x14ac:dyDescent="0.25">
      <c r="A17" s="52" t="s">
        <v>47</v>
      </c>
      <c r="B17" s="79">
        <v>0.80800000000000005</v>
      </c>
      <c r="C17" s="79">
        <v>0.95</v>
      </c>
      <c r="D17" s="80">
        <v>0.05</v>
      </c>
      <c r="E17" s="80" t="s">
        <v>201</v>
      </c>
    </row>
    <row r="18" spans="1:5" ht="15.9" customHeight="1" x14ac:dyDescent="0.25">
      <c r="A18" s="52" t="s">
        <v>173</v>
      </c>
      <c r="B18" s="79">
        <v>0</v>
      </c>
      <c r="C18" s="79">
        <v>0.95</v>
      </c>
      <c r="D18" s="80">
        <v>5</v>
      </c>
      <c r="E18" s="80" t="s">
        <v>201</v>
      </c>
    </row>
    <row r="19" spans="1:5" ht="15.75" customHeight="1" x14ac:dyDescent="0.25">
      <c r="A19" s="52" t="s">
        <v>198</v>
      </c>
      <c r="B19" s="79">
        <v>0</v>
      </c>
      <c r="C19" s="79">
        <v>0.95</v>
      </c>
      <c r="D19" s="80">
        <v>5</v>
      </c>
      <c r="E19" s="80" t="s">
        <v>201</v>
      </c>
    </row>
    <row r="20" spans="1:5" ht="15.75" customHeight="1" x14ac:dyDescent="0.25">
      <c r="A20" s="52" t="s">
        <v>199</v>
      </c>
      <c r="B20" s="79">
        <v>0</v>
      </c>
      <c r="C20" s="79">
        <v>0.95</v>
      </c>
      <c r="D20" s="80">
        <v>5</v>
      </c>
      <c r="E20" s="80" t="s">
        <v>201</v>
      </c>
    </row>
    <row r="21" spans="1:5" ht="15.75" customHeight="1" x14ac:dyDescent="0.25">
      <c r="A21" s="52" t="s">
        <v>195</v>
      </c>
      <c r="B21" s="79">
        <v>0</v>
      </c>
      <c r="C21" s="79">
        <v>0.95</v>
      </c>
      <c r="D21" s="80">
        <v>8.84</v>
      </c>
      <c r="E21" s="80" t="s">
        <v>201</v>
      </c>
    </row>
    <row r="22" spans="1:5" ht="15.75" customHeight="1" x14ac:dyDescent="0.25">
      <c r="A22" s="52" t="s">
        <v>136</v>
      </c>
      <c r="B22" s="79">
        <v>0</v>
      </c>
      <c r="C22" s="79">
        <v>0.95</v>
      </c>
      <c r="D22" s="80">
        <v>50</v>
      </c>
      <c r="E22" s="80" t="s">
        <v>201</v>
      </c>
    </row>
    <row r="23" spans="1:5" ht="15.75" customHeight="1" x14ac:dyDescent="0.25">
      <c r="A23" s="52" t="s">
        <v>34</v>
      </c>
      <c r="B23" s="79">
        <v>0.50800000000000001</v>
      </c>
      <c r="C23" s="79">
        <v>0.95</v>
      </c>
      <c r="D23" s="80">
        <v>2.61</v>
      </c>
      <c r="E23" s="80" t="s">
        <v>201</v>
      </c>
    </row>
    <row r="24" spans="1:5" ht="15.75" customHeight="1" x14ac:dyDescent="0.25">
      <c r="A24" s="52" t="s">
        <v>88</v>
      </c>
      <c r="B24" s="79">
        <v>0</v>
      </c>
      <c r="C24" s="79">
        <v>0.95</v>
      </c>
      <c r="D24" s="80">
        <v>1</v>
      </c>
      <c r="E24" s="80" t="s">
        <v>201</v>
      </c>
    </row>
    <row r="25" spans="1:5" ht="15.75" customHeight="1" x14ac:dyDescent="0.25">
      <c r="A25" s="52" t="s">
        <v>87</v>
      </c>
      <c r="B25" s="79">
        <v>0</v>
      </c>
      <c r="C25" s="79">
        <v>0.95</v>
      </c>
      <c r="D25" s="80">
        <v>1</v>
      </c>
      <c r="E25" s="80" t="s">
        <v>201</v>
      </c>
    </row>
    <row r="26" spans="1:5" ht="15.75" customHeight="1" x14ac:dyDescent="0.25">
      <c r="A26" s="52" t="s">
        <v>137</v>
      </c>
      <c r="B26" s="79">
        <v>0.1</v>
      </c>
      <c r="C26" s="79">
        <v>0.95</v>
      </c>
      <c r="D26" s="80">
        <v>4.6500000000000004</v>
      </c>
      <c r="E26" s="80" t="s">
        <v>201</v>
      </c>
    </row>
    <row r="27" spans="1:5" ht="15.75" customHeight="1" x14ac:dyDescent="0.25">
      <c r="A27" s="52" t="s">
        <v>59</v>
      </c>
      <c r="B27" s="79">
        <v>0.3538</v>
      </c>
      <c r="C27" s="79">
        <v>0.95</v>
      </c>
      <c r="D27" s="80">
        <v>3.78</v>
      </c>
      <c r="E27" s="80" t="s">
        <v>201</v>
      </c>
    </row>
    <row r="28" spans="1:5" ht="15.75" customHeight="1" x14ac:dyDescent="0.25">
      <c r="A28" s="52" t="s">
        <v>84</v>
      </c>
      <c r="B28" s="79">
        <v>0</v>
      </c>
      <c r="C28" s="79">
        <v>0.95</v>
      </c>
      <c r="D28" s="80">
        <v>1</v>
      </c>
      <c r="E28" s="80" t="s">
        <v>201</v>
      </c>
    </row>
    <row r="29" spans="1:5" ht="15.75" customHeight="1" x14ac:dyDescent="0.25">
      <c r="A29" s="52" t="s">
        <v>58</v>
      </c>
      <c r="B29" s="79">
        <v>0</v>
      </c>
      <c r="C29" s="79">
        <v>0.95</v>
      </c>
      <c r="D29" s="80">
        <v>48</v>
      </c>
      <c r="E29" s="80" t="s">
        <v>201</v>
      </c>
    </row>
    <row r="30" spans="1:5" ht="15.75" customHeight="1" x14ac:dyDescent="0.25">
      <c r="A30" s="52" t="s">
        <v>67</v>
      </c>
      <c r="B30" s="79">
        <v>0.05</v>
      </c>
      <c r="C30" s="79">
        <v>0.95</v>
      </c>
      <c r="D30" s="80">
        <v>5.3</v>
      </c>
      <c r="E30" s="80" t="s">
        <v>201</v>
      </c>
    </row>
    <row r="31" spans="1:5" ht="15.75" customHeight="1" x14ac:dyDescent="0.25">
      <c r="A31" s="52" t="s">
        <v>183</v>
      </c>
      <c r="B31" s="79">
        <v>0.1</v>
      </c>
      <c r="C31" s="79">
        <v>0.95</v>
      </c>
      <c r="D31" s="80">
        <v>1.3</v>
      </c>
      <c r="E31" s="80" t="s">
        <v>201</v>
      </c>
    </row>
    <row r="32" spans="1:5" ht="15.75" customHeight="1" x14ac:dyDescent="0.25">
      <c r="A32" s="52" t="s">
        <v>28</v>
      </c>
      <c r="B32" s="79">
        <v>0.89970000000000006</v>
      </c>
      <c r="C32" s="79">
        <v>0.95</v>
      </c>
      <c r="D32" s="80">
        <v>0.41</v>
      </c>
      <c r="E32" s="80" t="s">
        <v>201</v>
      </c>
    </row>
    <row r="33" spans="1:6" ht="15.75" customHeight="1" x14ac:dyDescent="0.25">
      <c r="A33" s="52" t="s">
        <v>83</v>
      </c>
      <c r="B33" s="79">
        <v>0.80700000000000005</v>
      </c>
      <c r="C33" s="79">
        <v>0.95</v>
      </c>
      <c r="D33" s="80">
        <v>0.9</v>
      </c>
      <c r="E33" s="80" t="s">
        <v>201</v>
      </c>
    </row>
    <row r="34" spans="1:6" ht="15.75" customHeight="1" x14ac:dyDescent="0.25">
      <c r="A34" s="52" t="s">
        <v>82</v>
      </c>
      <c r="B34" s="79">
        <v>0.73199999999999998</v>
      </c>
      <c r="C34" s="79">
        <v>0.95</v>
      </c>
      <c r="D34" s="80">
        <v>0.9</v>
      </c>
      <c r="E34" s="80" t="s">
        <v>201</v>
      </c>
    </row>
    <row r="35" spans="1:6" ht="15.75" customHeight="1" x14ac:dyDescent="0.25">
      <c r="A35" s="52" t="s">
        <v>81</v>
      </c>
      <c r="B35" s="79">
        <v>0.316</v>
      </c>
      <c r="C35" s="79">
        <v>0.95</v>
      </c>
      <c r="D35" s="80">
        <v>79</v>
      </c>
      <c r="E35" s="80" t="s">
        <v>201</v>
      </c>
    </row>
    <row r="36" spans="1:6" ht="15.75" customHeight="1" x14ac:dyDescent="0.25">
      <c r="A36" s="52" t="s">
        <v>79</v>
      </c>
      <c r="B36" s="79">
        <v>0.59699999999999998</v>
      </c>
      <c r="C36" s="79">
        <v>0.95</v>
      </c>
      <c r="D36" s="80">
        <v>31</v>
      </c>
      <c r="E36" s="80" t="s">
        <v>201</v>
      </c>
    </row>
    <row r="37" spans="1:6" s="36" customFormat="1" ht="15.75" customHeight="1" x14ac:dyDescent="0.25">
      <c r="A37" s="52" t="s">
        <v>80</v>
      </c>
      <c r="B37" s="79">
        <v>0.19900000000000001</v>
      </c>
      <c r="C37" s="79">
        <v>0.95</v>
      </c>
      <c r="D37" s="80">
        <v>102</v>
      </c>
      <c r="E37" s="80" t="s">
        <v>201</v>
      </c>
      <c r="F37" s="35"/>
    </row>
    <row r="38" spans="1:6" ht="15.75" customHeight="1" x14ac:dyDescent="0.25">
      <c r="A38" s="52" t="s">
        <v>85</v>
      </c>
      <c r="B38" s="79">
        <v>0.13400000000000001</v>
      </c>
      <c r="C38" s="79">
        <v>0.95</v>
      </c>
      <c r="D38" s="80">
        <v>5.53</v>
      </c>
      <c r="E38" s="80" t="s">
        <v>201</v>
      </c>
    </row>
    <row r="39" spans="1:6" ht="15.75" customHeight="1" x14ac:dyDescent="0.25">
      <c r="A39" s="52" t="s">
        <v>60</v>
      </c>
      <c r="B39" s="79">
        <v>0</v>
      </c>
      <c r="C39" s="79">
        <v>0.95</v>
      </c>
      <c r="D39" s="80">
        <v>1</v>
      </c>
      <c r="E39" s="80" t="s">
        <v>201</v>
      </c>
    </row>
    <row r="40" spans="1:6" ht="15.75" customHeight="1" x14ac:dyDescent="0.25">
      <c r="F40" s="36"/>
    </row>
  </sheetData>
  <sheetProtection algorithmName="SHA-512" hashValue="+8KAHBtcpmDblDSxOAXkNsiP/Q83fk3R59yD1A2Fa7es2oJ8rLM/OJMeKYWkSHEI74AYlTQNiUWUZbmEXigOXQ==" saltValue="zQmOrS+ASYcfJNRd8CmNl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2020-07-15T02:28:51Z</dcterms:modified>
</cp:coreProperties>
</file>