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387B52C-1B39-4782-83B9-0C3150F3395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<sst xmlns="http://schemas.openxmlformats.org/spreadsheetml/2006/main" count="2092" uniqueCount="341">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</sst>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2383119.640625</v>
      </c>
    </row>
    <row r="8" spans="1:3" ht="15" customHeight="1" x14ac:dyDescent="0.25">
      <c r="B8" s="7" t="s">
        <v>8</v>
      </c>
      <c r="C8" s="46">
        <v>9.8000000000000004E-2</v>
      </c>
    </row>
    <row r="9" spans="1:3" ht="15" customHeight="1" x14ac:dyDescent="0.25">
      <c r="B9" s="7" t="s">
        <v>9</v>
      </c>
      <c r="C9" s="47">
        <v>0.46200000000000002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0.73699999999999999</v>
      </c>
    </row>
    <row r="12" spans="1:3" ht="15" customHeight="1" x14ac:dyDescent="0.25">
      <c r="B12" s="7" t="s">
        <v>12</v>
      </c>
      <c r="C12" s="46">
        <v>0.81099999999999994</v>
      </c>
    </row>
    <row r="13" spans="1:3" ht="15" customHeight="1" x14ac:dyDescent="0.25">
      <c r="B13" s="7" t="s">
        <v>13</v>
      </c>
      <c r="C13" s="46">
        <v>0.30299999999999999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8.1799999999999998E-2</v>
      </c>
    </row>
    <row r="24" spans="1:3" ht="15" customHeight="1" x14ac:dyDescent="0.25">
      <c r="B24" s="12" t="s">
        <v>22</v>
      </c>
      <c r="C24" s="47">
        <v>0.59670000000000001</v>
      </c>
    </row>
    <row r="25" spans="1:3" ht="15" customHeight="1" x14ac:dyDescent="0.25">
      <c r="B25" s="12" t="s">
        <v>23</v>
      </c>
      <c r="C25" s="47">
        <v>0.30309999999999998</v>
      </c>
    </row>
    <row r="26" spans="1:3" ht="15" customHeight="1" x14ac:dyDescent="0.25">
      <c r="B26" s="12" t="s">
        <v>24</v>
      </c>
      <c r="C26" s="47">
        <v>1.84E-2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0.40400000000000003</v>
      </c>
    </row>
    <row r="30" spans="1:3" ht="14.25" customHeight="1" x14ac:dyDescent="0.25">
      <c r="B30" s="22" t="s">
        <v>27</v>
      </c>
      <c r="C30" s="49">
        <v>3.5000000000000003E-2</v>
      </c>
    </row>
    <row r="31" spans="1:3" ht="14.25" customHeight="1" x14ac:dyDescent="0.25">
      <c r="B31" s="22" t="s">
        <v>28</v>
      </c>
      <c r="C31" s="49">
        <v>8.199999999999999E-2</v>
      </c>
    </row>
    <row r="32" spans="1:3" ht="14.25" customHeight="1" x14ac:dyDescent="0.25">
      <c r="B32" s="22" t="s">
        <v>29</v>
      </c>
      <c r="C32" s="49">
        <v>0.47899999999999998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14.591883124677</v>
      </c>
    </row>
    <row r="38" spans="1:5" ht="15" customHeight="1" x14ac:dyDescent="0.25">
      <c r="B38" s="28" t="s">
        <v>34</v>
      </c>
      <c r="C38" s="117">
        <v>21.038436378730701</v>
      </c>
      <c r="D38" s="9"/>
      <c r="E38" s="10"/>
    </row>
    <row r="39" spans="1:5" ht="15" customHeight="1" x14ac:dyDescent="0.25">
      <c r="B39" s="28" t="s">
        <v>35</v>
      </c>
      <c r="C39" s="117">
        <v>24.199999999517399</v>
      </c>
      <c r="D39" s="9"/>
      <c r="E39" s="9"/>
    </row>
    <row r="40" spans="1:5" ht="15" customHeight="1" x14ac:dyDescent="0.25">
      <c r="B40" s="28" t="s">
        <v>36</v>
      </c>
      <c r="C40" s="117">
        <v>125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9.3542334619999998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1.8793399999999998E-2</v>
      </c>
      <c r="D45" s="9"/>
    </row>
    <row r="46" spans="1:5" ht="15.75" customHeight="1" x14ac:dyDescent="0.25">
      <c r="B46" s="28" t="s">
        <v>41</v>
      </c>
      <c r="C46" s="47">
        <v>7.1404949999999995E-2</v>
      </c>
      <c r="D46" s="9"/>
    </row>
    <row r="47" spans="1:5" ht="15.75" customHeight="1" x14ac:dyDescent="0.25">
      <c r="B47" s="28" t="s">
        <v>42</v>
      </c>
      <c r="C47" s="47">
        <v>0.1104407</v>
      </c>
      <c r="D47" s="9"/>
      <c r="E47" s="10"/>
    </row>
    <row r="48" spans="1:5" ht="15" customHeight="1" x14ac:dyDescent="0.25">
      <c r="B48" s="28" t="s">
        <v>43</v>
      </c>
      <c r="C48" s="48">
        <v>0.79936094999999996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0.65538335379998203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8.2114124000000004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45.442281641165188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42.690090320031779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217.064805431211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1.2067961995200209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13.70780222005237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13.70780222005237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13.70780222005237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13.70780222005237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13.70780222005237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13.70780222005237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0.44701907318651901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0.13023111111111099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5.0635162116449219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5.0635162116449219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0.95</v>
      </c>
      <c r="C21" s="115">
        <v>0.95</v>
      </c>
      <c r="D21" s="116">
        <v>13.06808901635755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23.483058881679661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4.5660983713272767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0.71090409500000007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19.70745253122227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0.76900000000000002</v>
      </c>
      <c r="C29" s="115">
        <v>0.95</v>
      </c>
      <c r="D29" s="116">
        <v>84.919796715648516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1.831453715203385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0.92608930441939119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2.9135134663262119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9.8000000000000004E-2</v>
      </c>
      <c r="E2" s="65">
        <f>food_insecure</f>
        <v>9.8000000000000004E-2</v>
      </c>
      <c r="F2" s="65">
        <f>food_insecure</f>
        <v>9.8000000000000004E-2</v>
      </c>
      <c r="G2" s="65">
        <f>food_insecure</f>
        <v>9.8000000000000004E-2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9.8000000000000004E-2</v>
      </c>
      <c r="F5" s="65">
        <f>food_insecure</f>
        <v>9.8000000000000004E-2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6.8669527896995708E-2</v>
      </c>
      <c r="D7" s="65">
        <f>diarrhoea_1_5mo*frac_diarrhea_severe</f>
        <v>6.8669527896995708E-2</v>
      </c>
      <c r="E7" s="65">
        <f>diarrhoea_6_11mo*frac_diarrhea_severe</f>
        <v>6.8669527896995708E-2</v>
      </c>
      <c r="F7" s="65">
        <f>diarrhoea_12_23mo*frac_diarrhea_severe</f>
        <v>6.8669527896995708E-2</v>
      </c>
      <c r="G7" s="65">
        <f>diarrhoea_24_59mo*frac_diarrhea_severe</f>
        <v>6.8669527896995708E-2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9.8000000000000004E-2</v>
      </c>
      <c r="F8" s="65">
        <f>food_insecure</f>
        <v>9.8000000000000004E-2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9.8000000000000004E-2</v>
      </c>
      <c r="F9" s="65">
        <f>food_insecure</f>
        <v>9.8000000000000004E-2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6.8669527896995708E-2</v>
      </c>
      <c r="D12" s="65">
        <f>diarrhoea_1_5mo*frac_diarrhea_severe</f>
        <v>6.8669527896995708E-2</v>
      </c>
      <c r="E12" s="65">
        <f>diarrhoea_6_11mo*frac_diarrhea_severe</f>
        <v>6.8669527896995708E-2</v>
      </c>
      <c r="F12" s="65">
        <f>diarrhoea_12_23mo*frac_diarrhea_severe</f>
        <v>6.8669527896995708E-2</v>
      </c>
      <c r="G12" s="65">
        <f>diarrhoea_24_59mo*frac_diarrhea_severe</f>
        <v>6.8669527896995708E-2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9.8000000000000004E-2</v>
      </c>
      <c r="I15" s="65">
        <f>food_insecure</f>
        <v>9.8000000000000004E-2</v>
      </c>
      <c r="J15" s="65">
        <f>food_insecure</f>
        <v>9.8000000000000004E-2</v>
      </c>
      <c r="K15" s="65">
        <f>food_insecure</f>
        <v>9.8000000000000004E-2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0.73699999999999999</v>
      </c>
      <c r="I18" s="65">
        <f>frac_PW_health_facility</f>
        <v>0.73699999999999999</v>
      </c>
      <c r="J18" s="65">
        <f>frac_PW_health_facility</f>
        <v>0.73699999999999999</v>
      </c>
      <c r="K18" s="65">
        <f>frac_PW_health_facility</f>
        <v>0.73699999999999999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0.46200000000000002</v>
      </c>
      <c r="I19" s="65">
        <f>frac_malaria_risk</f>
        <v>0.46200000000000002</v>
      </c>
      <c r="J19" s="65">
        <f>frac_malaria_risk</f>
        <v>0.46200000000000002</v>
      </c>
      <c r="K19" s="65">
        <f>frac_malaria_risk</f>
        <v>0.46200000000000002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0.30299999999999999</v>
      </c>
      <c r="M24" s="65">
        <f>famplan_unmet_need</f>
        <v>0.30299999999999999</v>
      </c>
      <c r="N24" s="65">
        <f>famplan_unmet_need</f>
        <v>0.30299999999999999</v>
      </c>
      <c r="O24" s="65">
        <f>famplan_unmet_need</f>
        <v>0.30299999999999999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9.4923464441568003E-2</v>
      </c>
      <c r="M25" s="65">
        <f>(1-food_insecure)*(0.49)+food_insecure*(0.7)</f>
        <v>0.51058000000000003</v>
      </c>
      <c r="N25" s="65">
        <f>(1-food_insecure)*(0.49)+food_insecure*(0.7)</f>
        <v>0.51058000000000003</v>
      </c>
      <c r="O25" s="65">
        <f>(1-food_insecure)*(0.49)+food_insecure*(0.7)</f>
        <v>0.51058000000000003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4.0681484760672001E-2</v>
      </c>
      <c r="M26" s="65">
        <f>(1-food_insecure)*(0.21)+food_insecure*(0.3)</f>
        <v>0.21882000000000001</v>
      </c>
      <c r="N26" s="65">
        <f>(1-food_insecure)*(0.21)+food_insecure*(0.3)</f>
        <v>0.21882000000000001</v>
      </c>
      <c r="O26" s="65">
        <f>(1-food_insecure)*(0.21)+food_insecure*(0.3)</f>
        <v>0.21882000000000001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5.0308060397760007E-2</v>
      </c>
      <c r="M27" s="65">
        <f>(1-food_insecure)*(0.3)</f>
        <v>0.27060000000000001</v>
      </c>
      <c r="N27" s="65">
        <f>(1-food_insecure)*(0.3)</f>
        <v>0.27060000000000001</v>
      </c>
      <c r="O27" s="65">
        <f>(1-food_insecure)*(0.3)</f>
        <v>0.27060000000000001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0.46200000000000002</v>
      </c>
      <c r="D34" s="65">
        <f t="shared" si="3"/>
        <v>0.46200000000000002</v>
      </c>
      <c r="E34" s="65">
        <f t="shared" si="3"/>
        <v>0.46200000000000002</v>
      </c>
      <c r="F34" s="65">
        <f t="shared" si="3"/>
        <v>0.46200000000000002</v>
      </c>
      <c r="G34" s="65">
        <f t="shared" si="3"/>
        <v>0.46200000000000002</v>
      </c>
      <c r="H34" s="65">
        <f t="shared" si="3"/>
        <v>0.46200000000000002</v>
      </c>
      <c r="I34" s="65">
        <f t="shared" si="3"/>
        <v>0.46200000000000002</v>
      </c>
      <c r="J34" s="65">
        <f t="shared" si="3"/>
        <v>0.46200000000000002</v>
      </c>
      <c r="K34" s="65">
        <f t="shared" si="3"/>
        <v>0.46200000000000002</v>
      </c>
      <c r="L34" s="65">
        <f t="shared" si="3"/>
        <v>0.46200000000000002</v>
      </c>
      <c r="M34" s="65">
        <f t="shared" si="3"/>
        <v>0.46200000000000002</v>
      </c>
      <c r="N34" s="65">
        <f t="shared" si="3"/>
        <v>0.46200000000000002</v>
      </c>
      <c r="O34" s="65">
        <f t="shared" si="3"/>
        <v>0.46200000000000002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1534414.3632</v>
      </c>
      <c r="C2" s="53">
        <v>3226000</v>
      </c>
      <c r="D2" s="53">
        <v>7412000</v>
      </c>
      <c r="E2" s="53">
        <v>333000</v>
      </c>
      <c r="F2" s="53">
        <v>224000</v>
      </c>
      <c r="G2" s="14">
        <f t="shared" ref="G2:G11" si="0">C2+D2+E2+F2</f>
        <v>11195000</v>
      </c>
      <c r="H2" s="14">
        <f t="shared" ref="H2:H11" si="1">(B2 + stillbirth*B2/(1000-stillbirth))/(1-abortion)</f>
        <v>1623588.2232867782</v>
      </c>
      <c r="I2" s="14">
        <f t="shared" ref="I2:I11" si="2">G2-H2</f>
        <v>9571411.7767132223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1519116.5120000001</v>
      </c>
      <c r="C3" s="53">
        <v>3266000</v>
      </c>
      <c r="D3" s="53">
        <v>7147000</v>
      </c>
      <c r="E3" s="53">
        <v>350000</v>
      </c>
      <c r="F3" s="53">
        <v>232000</v>
      </c>
      <c r="G3" s="14">
        <f t="shared" si="0"/>
        <v>10995000</v>
      </c>
      <c r="H3" s="14">
        <f t="shared" si="1"/>
        <v>1607401.3238119094</v>
      </c>
      <c r="I3" s="14">
        <f t="shared" si="2"/>
        <v>9387598.6761880908</v>
      </c>
    </row>
    <row r="4" spans="1:9" ht="15.75" customHeight="1" x14ac:dyDescent="0.25">
      <c r="A4" s="7">
        <f t="shared" si="3"/>
        <v>2023</v>
      </c>
      <c r="B4" s="52">
        <v>1502957.3455999999</v>
      </c>
      <c r="C4" s="53">
        <v>3317000</v>
      </c>
      <c r="D4" s="53">
        <v>6891000</v>
      </c>
      <c r="E4" s="53">
        <v>366000</v>
      </c>
      <c r="F4" s="53">
        <v>240000</v>
      </c>
      <c r="G4" s="14">
        <f t="shared" si="0"/>
        <v>10814000</v>
      </c>
      <c r="H4" s="14">
        <f t="shared" si="1"/>
        <v>1590303.0530355219</v>
      </c>
      <c r="I4" s="14">
        <f t="shared" si="2"/>
        <v>9223696.9469644781</v>
      </c>
    </row>
    <row r="5" spans="1:9" ht="15.75" customHeight="1" x14ac:dyDescent="0.25">
      <c r="A5" s="7">
        <f t="shared" si="3"/>
        <v>2024</v>
      </c>
      <c r="B5" s="52">
        <v>1485839.6136</v>
      </c>
      <c r="C5" s="53">
        <v>3371000</v>
      </c>
      <c r="D5" s="53">
        <v>6677000</v>
      </c>
      <c r="E5" s="53">
        <v>382000</v>
      </c>
      <c r="F5" s="53">
        <v>249000</v>
      </c>
      <c r="G5" s="14">
        <f t="shared" si="0"/>
        <v>10679000</v>
      </c>
      <c r="H5" s="14">
        <f t="shared" si="1"/>
        <v>1572190.5087638306</v>
      </c>
      <c r="I5" s="14">
        <f t="shared" si="2"/>
        <v>9106809.4912361689</v>
      </c>
    </row>
    <row r="6" spans="1:9" ht="15.75" customHeight="1" x14ac:dyDescent="0.25">
      <c r="A6" s="7">
        <f t="shared" si="3"/>
        <v>2025</v>
      </c>
      <c r="B6" s="52">
        <v>1467675.4480000001</v>
      </c>
      <c r="C6" s="53">
        <v>3425000</v>
      </c>
      <c r="D6" s="53">
        <v>6525000</v>
      </c>
      <c r="E6" s="53">
        <v>398000</v>
      </c>
      <c r="F6" s="53">
        <v>258000</v>
      </c>
      <c r="G6" s="14">
        <f t="shared" si="0"/>
        <v>10606000</v>
      </c>
      <c r="H6" s="14">
        <f t="shared" si="1"/>
        <v>1552970.7164695982</v>
      </c>
      <c r="I6" s="14">
        <f t="shared" si="2"/>
        <v>9053029.2835304011</v>
      </c>
    </row>
    <row r="7" spans="1:9" ht="15.75" customHeight="1" x14ac:dyDescent="0.25">
      <c r="A7" s="7">
        <f t="shared" si="3"/>
        <v>2026</v>
      </c>
      <c r="B7" s="52">
        <v>1444569.8101999999</v>
      </c>
      <c r="C7" s="53">
        <v>3476000</v>
      </c>
      <c r="D7" s="53">
        <v>6435000</v>
      </c>
      <c r="E7" s="53">
        <v>413000</v>
      </c>
      <c r="F7" s="53">
        <v>268000</v>
      </c>
      <c r="G7" s="14">
        <f t="shared" si="0"/>
        <v>10592000</v>
      </c>
      <c r="H7" s="14">
        <f t="shared" si="1"/>
        <v>1528522.2739085061</v>
      </c>
      <c r="I7" s="14">
        <f t="shared" si="2"/>
        <v>9063477.7260914929</v>
      </c>
    </row>
    <row r="8" spans="1:9" ht="15.75" customHeight="1" x14ac:dyDescent="0.25">
      <c r="A8" s="7">
        <f t="shared" si="3"/>
        <v>2027</v>
      </c>
      <c r="B8" s="52">
        <v>1420431.5072000001</v>
      </c>
      <c r="C8" s="53">
        <v>3524000</v>
      </c>
      <c r="D8" s="53">
        <v>6412000</v>
      </c>
      <c r="E8" s="53">
        <v>427000</v>
      </c>
      <c r="F8" s="53">
        <v>277000</v>
      </c>
      <c r="G8" s="14">
        <f t="shared" si="0"/>
        <v>10640000</v>
      </c>
      <c r="H8" s="14">
        <f t="shared" si="1"/>
        <v>1502981.1518877267</v>
      </c>
      <c r="I8" s="14">
        <f t="shared" si="2"/>
        <v>9137018.848112274</v>
      </c>
    </row>
    <row r="9" spans="1:9" ht="15.75" customHeight="1" x14ac:dyDescent="0.25">
      <c r="A9" s="7">
        <f t="shared" si="3"/>
        <v>2028</v>
      </c>
      <c r="B9" s="52">
        <v>1395284.9372</v>
      </c>
      <c r="C9" s="53">
        <v>3566000</v>
      </c>
      <c r="D9" s="53">
        <v>6441000</v>
      </c>
      <c r="E9" s="53">
        <v>440000</v>
      </c>
      <c r="F9" s="53">
        <v>287000</v>
      </c>
      <c r="G9" s="14">
        <f t="shared" si="0"/>
        <v>10734000</v>
      </c>
      <c r="H9" s="14">
        <f t="shared" si="1"/>
        <v>1476373.1665304268</v>
      </c>
      <c r="I9" s="14">
        <f t="shared" si="2"/>
        <v>9257626.8334695734</v>
      </c>
    </row>
    <row r="10" spans="1:9" ht="15.75" customHeight="1" x14ac:dyDescent="0.25">
      <c r="A10" s="7">
        <f t="shared" si="3"/>
        <v>2029</v>
      </c>
      <c r="B10" s="52">
        <v>1369207.6592000001</v>
      </c>
      <c r="C10" s="53">
        <v>3600000</v>
      </c>
      <c r="D10" s="53">
        <v>6496000</v>
      </c>
      <c r="E10" s="53">
        <v>451000</v>
      </c>
      <c r="F10" s="53">
        <v>299000</v>
      </c>
      <c r="G10" s="14">
        <f t="shared" si="0"/>
        <v>10846000</v>
      </c>
      <c r="H10" s="14">
        <f t="shared" si="1"/>
        <v>1448780.3842471077</v>
      </c>
      <c r="I10" s="14">
        <f t="shared" si="2"/>
        <v>9397219.6157528926</v>
      </c>
    </row>
    <row r="11" spans="1:9" ht="15.75" customHeight="1" x14ac:dyDescent="0.25">
      <c r="A11" s="7">
        <f t="shared" si="3"/>
        <v>2030</v>
      </c>
      <c r="B11" s="52">
        <v>1342260.6359999999</v>
      </c>
      <c r="C11" s="53">
        <v>3623000</v>
      </c>
      <c r="D11" s="53">
        <v>6557000</v>
      </c>
      <c r="E11" s="53">
        <v>461000</v>
      </c>
      <c r="F11" s="53">
        <v>312000</v>
      </c>
      <c r="G11" s="14">
        <f t="shared" si="0"/>
        <v>10953000</v>
      </c>
      <c r="H11" s="14">
        <f t="shared" si="1"/>
        <v>1420267.3107452965</v>
      </c>
      <c r="I11" s="14">
        <f t="shared" si="2"/>
        <v>9532732.689254703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0.16033583546905689</v>
      </c>
    </row>
    <row r="5" spans="1:8" ht="15.75" customHeight="1" x14ac:dyDescent="0.25">
      <c r="B5" s="16" t="s">
        <v>70</v>
      </c>
      <c r="C5" s="54">
        <v>6.719680850372535E-2</v>
      </c>
    </row>
    <row r="6" spans="1:8" ht="15.75" customHeight="1" x14ac:dyDescent="0.25">
      <c r="B6" s="16" t="s">
        <v>71</v>
      </c>
      <c r="C6" s="54">
        <v>0.14227136169855481</v>
      </c>
    </row>
    <row r="7" spans="1:8" ht="15.75" customHeight="1" x14ac:dyDescent="0.25">
      <c r="B7" s="16" t="s">
        <v>72</v>
      </c>
      <c r="C7" s="54">
        <v>0.3964909147192377</v>
      </c>
    </row>
    <row r="8" spans="1:8" ht="15.75" customHeight="1" x14ac:dyDescent="0.25">
      <c r="B8" s="16" t="s">
        <v>73</v>
      </c>
      <c r="C8" s="54">
        <v>1.031272190442014E-4</v>
      </c>
    </row>
    <row r="9" spans="1:8" ht="15.75" customHeight="1" x14ac:dyDescent="0.25">
      <c r="B9" s="16" t="s">
        <v>74</v>
      </c>
      <c r="C9" s="54">
        <v>0.1747284136599136</v>
      </c>
    </row>
    <row r="10" spans="1:8" ht="15.75" customHeight="1" x14ac:dyDescent="0.25">
      <c r="B10" s="16" t="s">
        <v>75</v>
      </c>
      <c r="C10" s="54">
        <v>5.887353873046753E-2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5">
      <c r="B15" s="16" t="s">
        <v>82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5">
      <c r="B16" s="16" t="s">
        <v>83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5">
      <c r="B19" s="16" t="s">
        <v>86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5">
      <c r="B20" s="16" t="s">
        <v>87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5">
      <c r="B21" s="16" t="s">
        <v>88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5">
      <c r="B22" s="16" t="s">
        <v>89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5.8000000000000003E-2</v>
      </c>
    </row>
    <row r="27" spans="1:8" ht="15.75" customHeight="1" x14ac:dyDescent="0.25">
      <c r="B27" s="16" t="s">
        <v>92</v>
      </c>
      <c r="C27" s="54">
        <v>9.7000000000000003E-3</v>
      </c>
    </row>
    <row r="28" spans="1:8" ht="15.75" customHeight="1" x14ac:dyDescent="0.25">
      <c r="B28" s="16" t="s">
        <v>93</v>
      </c>
      <c r="C28" s="54">
        <v>0.28649999999999998</v>
      </c>
    </row>
    <row r="29" spans="1:8" ht="15.75" customHeight="1" x14ac:dyDescent="0.25">
      <c r="B29" s="16" t="s">
        <v>94</v>
      </c>
      <c r="C29" s="54">
        <v>0.1356</v>
      </c>
    </row>
    <row r="30" spans="1:8" ht="15.75" customHeight="1" x14ac:dyDescent="0.25">
      <c r="B30" s="16" t="s">
        <v>95</v>
      </c>
      <c r="C30" s="54">
        <v>0.13120000000000001</v>
      </c>
    </row>
    <row r="31" spans="1:8" ht="15.75" customHeight="1" x14ac:dyDescent="0.25">
      <c r="B31" s="16" t="s">
        <v>96</v>
      </c>
      <c r="C31" s="54">
        <v>2.92E-2</v>
      </c>
    </row>
    <row r="32" spans="1:8" ht="15.75" customHeight="1" x14ac:dyDescent="0.25">
      <c r="B32" s="16" t="s">
        <v>97</v>
      </c>
      <c r="C32" s="54">
        <v>6.4299999999999996E-2</v>
      </c>
    </row>
    <row r="33" spans="2:3" ht="15.75" customHeight="1" x14ac:dyDescent="0.25">
      <c r="B33" s="16" t="s">
        <v>98</v>
      </c>
      <c r="C33" s="54">
        <v>6.2100000000000002E-2</v>
      </c>
    </row>
    <row r="34" spans="2:3" ht="15.75" customHeight="1" x14ac:dyDescent="0.25">
      <c r="B34" s="16" t="s">
        <v>99</v>
      </c>
      <c r="C34" s="54">
        <v>0.2233999999977648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0.41148677075000001</v>
      </c>
      <c r="D14" s="57">
        <v>0.38665276676100002</v>
      </c>
      <c r="E14" s="57">
        <v>0.38665276676100002</v>
      </c>
      <c r="F14" s="57">
        <v>0.23521444346199999</v>
      </c>
      <c r="G14" s="57">
        <v>0.23521444346199999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0.10573165414000001</v>
      </c>
      <c r="M14" s="58">
        <v>0.14361354537150001</v>
      </c>
      <c r="N14" s="58">
        <v>0.1351517965755</v>
      </c>
      <c r="O14" s="58">
        <v>0.15570338231299999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0.26968157985845936</v>
      </c>
      <c r="D15" s="55">
        <f t="shared" si="0"/>
        <v>0.25340578703586641</v>
      </c>
      <c r="E15" s="55">
        <f t="shared" si="0"/>
        <v>0.25340578703586641</v>
      </c>
      <c r="F15" s="55">
        <f t="shared" si="0"/>
        <v>0.15415563081832181</v>
      </c>
      <c r="G15" s="55">
        <f t="shared" si="0"/>
        <v>0.15415563081832181</v>
      </c>
      <c r="H15" s="55">
        <f t="shared" si="0"/>
        <v>0.24445799096739329</v>
      </c>
      <c r="I15" s="55">
        <f t="shared" si="0"/>
        <v>0.24445799096739329</v>
      </c>
      <c r="J15" s="55">
        <f t="shared" si="0"/>
        <v>0.24445799096739329</v>
      </c>
      <c r="K15" s="55">
        <f t="shared" si="0"/>
        <v>0.24445799096739329</v>
      </c>
      <c r="L15" s="55">
        <f t="shared" si="0"/>
        <v>6.9294766093092958E-2</v>
      </c>
      <c r="M15" s="55">
        <f t="shared" si="0"/>
        <v>9.4121927016679555E-2</v>
      </c>
      <c r="N15" s="55">
        <f t="shared" si="0"/>
        <v>8.857623771174411E-2</v>
      </c>
      <c r="O15" s="55">
        <f t="shared" si="0"/>
        <v>0.10204540489829474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2022-02-01T03:25:59Z</dcterms:modified>
</cp:coreProperties>
</file>