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41EEA16-297D-45BE-A34F-C349367A956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7" i="2" s="1"/>
  <c r="C33" i="1"/>
  <c r="C20" i="1"/>
  <c r="A16" i="2" l="1"/>
  <c r="A40" i="2"/>
  <c r="A17" i="2"/>
  <c r="A33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23" i="2"/>
  <c r="I3" i="2"/>
  <c r="I7" i="2"/>
  <c r="I11" i="2"/>
  <c r="A24" i="2"/>
  <c r="A32" i="2"/>
  <c r="A25" i="2"/>
  <c r="A14" i="2"/>
  <c r="A30" i="2"/>
  <c r="A15" i="2"/>
  <c r="A31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<sst xmlns="http://schemas.openxmlformats.org/spreadsheetml/2006/main" count="2092" uniqueCount="337">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</sst>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746884.828125</v>
      </c>
    </row>
    <row r="8" spans="1:3" ht="15" customHeight="1" x14ac:dyDescent="0.25">
      <c r="B8" s="7" t="s">
        <v>19</v>
      </c>
      <c r="C8" s="46">
        <v>0.50900000000000001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0.14480130195617699</v>
      </c>
    </row>
    <row r="11" spans="1:3" ht="15" customHeight="1" x14ac:dyDescent="0.25">
      <c r="B11" s="7" t="s">
        <v>22</v>
      </c>
      <c r="C11" s="46">
        <v>0.78099999999999992</v>
      </c>
    </row>
    <row r="12" spans="1:3" ht="15" customHeight="1" x14ac:dyDescent="0.25">
      <c r="B12" s="7" t="s">
        <v>23</v>
      </c>
      <c r="C12" s="46">
        <v>0.50700000000000001</v>
      </c>
    </row>
    <row r="13" spans="1:3" ht="15" customHeight="1" x14ac:dyDescent="0.25">
      <c r="B13" s="7" t="s">
        <v>24</v>
      </c>
      <c r="C13" s="46">
        <v>0.628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0.1414</v>
      </c>
    </row>
    <row r="24" spans="1:3" ht="15" customHeight="1" x14ac:dyDescent="0.25">
      <c r="B24" s="12" t="s">
        <v>33</v>
      </c>
      <c r="C24" s="47">
        <v>0.44040000000000012</v>
      </c>
    </row>
    <row r="25" spans="1:3" ht="15" customHeight="1" x14ac:dyDescent="0.25">
      <c r="B25" s="12" t="s">
        <v>34</v>
      </c>
      <c r="C25" s="47">
        <v>0.33069999999999999</v>
      </c>
    </row>
    <row r="26" spans="1:3" ht="15" customHeight="1" x14ac:dyDescent="0.25">
      <c r="B26" s="12" t="s">
        <v>35</v>
      </c>
      <c r="C26" s="47">
        <v>8.7499999999999994E-2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0.22800000000000001</v>
      </c>
    </row>
    <row r="30" spans="1:3" ht="14.25" customHeight="1" x14ac:dyDescent="0.25">
      <c r="B30" s="22" t="s">
        <v>38</v>
      </c>
      <c r="C30" s="49">
        <v>5.5999999999999987E-2</v>
      </c>
    </row>
    <row r="31" spans="1:3" ht="14.25" customHeight="1" x14ac:dyDescent="0.25">
      <c r="B31" s="22" t="s">
        <v>39</v>
      </c>
      <c r="C31" s="49">
        <v>0.10299999999999999</v>
      </c>
    </row>
    <row r="32" spans="1:3" ht="14.25" customHeight="1" x14ac:dyDescent="0.25">
      <c r="B32" s="22" t="s">
        <v>40</v>
      </c>
      <c r="C32" s="49">
        <v>0.61299999999999999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32.416897502547101</v>
      </c>
    </row>
    <row r="38" spans="1:5" ht="15" customHeight="1" x14ac:dyDescent="0.25">
      <c r="B38" s="28" t="s">
        <v>45</v>
      </c>
      <c r="C38" s="117">
        <v>62.182780398053403</v>
      </c>
      <c r="D38" s="9"/>
      <c r="E38" s="10"/>
    </row>
    <row r="39" spans="1:5" ht="15" customHeight="1" x14ac:dyDescent="0.25">
      <c r="B39" s="28" t="s">
        <v>46</v>
      </c>
      <c r="C39" s="117">
        <v>84.622621053808203</v>
      </c>
      <c r="D39" s="9"/>
      <c r="E39" s="9"/>
    </row>
    <row r="40" spans="1:5" ht="15" customHeight="1" x14ac:dyDescent="0.25">
      <c r="B40" s="28" t="s">
        <v>47</v>
      </c>
      <c r="C40" s="117">
        <v>661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2.23579E-2</v>
      </c>
      <c r="D45" s="9"/>
    </row>
    <row r="46" spans="1:5" ht="15.75" customHeight="1" x14ac:dyDescent="0.25">
      <c r="B46" s="28" t="s">
        <v>52</v>
      </c>
      <c r="C46" s="47">
        <v>0.1166238</v>
      </c>
      <c r="D46" s="9"/>
    </row>
    <row r="47" spans="1:5" ht="15.75" customHeight="1" x14ac:dyDescent="0.25">
      <c r="B47" s="28" t="s">
        <v>53</v>
      </c>
      <c r="C47" s="47">
        <v>0.21971209999999999</v>
      </c>
      <c r="D47" s="9"/>
      <c r="E47" s="10"/>
    </row>
    <row r="48" spans="1:5" ht="15" customHeight="1" x14ac:dyDescent="0.25">
      <c r="B48" s="28" t="s">
        <v>54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0.4494895981763255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14.607059</v>
      </c>
    </row>
    <row r="63" spans="1:4" ht="15.75" customHeight="1" x14ac:dyDescent="0.25">
      <c r="A63" s="39"/>
    </row>
  </sheetData>
  <sheetProtection algorithmName="SHA-512" hashValue="F/uPfbxK3qrmumcMduPeF9QNhNyohlP28pj7YmA4zg4sVcIhovn63BkRNDpeN5QfgYhv8ycy2LR1yutvUlp9Sw==" saltValue="CB4+0Lv5Ju5qqLwjJ59k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0.20952880774398799</v>
      </c>
      <c r="C2" s="115">
        <v>0.95</v>
      </c>
      <c r="D2" s="116">
        <v>34.501397074255429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47.355822967277753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45.537074135700493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0.19737964912578659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15.01507229777283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15.01507229777283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15.01507229777283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15.01507229777283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15.01507229777283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15.01507229777283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0.69226196289062503</v>
      </c>
      <c r="C16" s="115">
        <v>0.95</v>
      </c>
      <c r="D16" s="116">
        <v>0.21765422515374999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8.6074304579999997E-2</v>
      </c>
      <c r="C18" s="115">
        <v>0.95</v>
      </c>
      <c r="D18" s="116">
        <v>1.160813804607514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8.6074304579999997E-2</v>
      </c>
      <c r="C19" s="115">
        <v>0.95</v>
      </c>
      <c r="D19" s="116">
        <v>1.160813804607514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0.79832420350000011</v>
      </c>
      <c r="C21" s="115">
        <v>0.95</v>
      </c>
      <c r="D21" s="116">
        <v>1.6155396039007119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25.571599410358289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4.9100556870350216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21.725060175997658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0.13500000000000001</v>
      </c>
      <c r="C29" s="115">
        <v>0.95</v>
      </c>
      <c r="D29" s="116">
        <v>59.948870706228909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1.2819039793957061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0.40073342145631469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7.1322114997143746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bEtuZzeeGJTPhFlM+WS5s3ye0Tt5mG914tIeSDdltNdm0ZezpMLz3ySZJbKcmiFDaTDFVLXVrWu7RGVwEbtsw==" saltValue="SCzqjF387RIhiMzTKfix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oNBM8DmISwVtXD10VOXQxsD0O5BES05+IiCSScdnT4j7/VoEtMtzGa8KoyCJlehkb7v564kERTsUaDpAwBKIg==" saltValue="vc+WgsncQWpxxavLd+u3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P8BkUHrTFGtYD9PJx12JiIYRfnWGgfNMgktE81KtoSx4REv24O3i2NtnUN9tMhb9zvtLM19CTuhMIZdT/aLV/w==" saltValue="/16qttyyCSBHPQbgqx9p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g66mO8aNUd+x3ZejVWvY58RjkbS9sUwqyqUuiWZvyyWeLGROFIdhrPK7RmsaICkAGxRXRpA4NL58Q/VrENzghw==" saltValue="5YhvymSK1/gazyyGar0v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0.50900000000000001</v>
      </c>
      <c r="E2" s="65">
        <f>food_insecure</f>
        <v>0.50900000000000001</v>
      </c>
      <c r="F2" s="65">
        <f>food_insecure</f>
        <v>0.50900000000000001</v>
      </c>
      <c r="G2" s="65">
        <f>food_insecure</f>
        <v>0.50900000000000001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0.50900000000000001</v>
      </c>
      <c r="F5" s="65">
        <f>food_insecure</f>
        <v>0.50900000000000001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0.50900000000000001</v>
      </c>
      <c r="F8" s="65">
        <f>food_insecure</f>
        <v>0.50900000000000001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0.50900000000000001</v>
      </c>
      <c r="F9" s="65">
        <f>food_insecure</f>
        <v>0.50900000000000001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0.50700000000000001</v>
      </c>
      <c r="E10" s="65">
        <f>IF(ISBLANK(comm_deliv), frac_children_health_facility,1)</f>
        <v>0.50700000000000001</v>
      </c>
      <c r="F10" s="65">
        <f>IF(ISBLANK(comm_deliv), frac_children_health_facility,1)</f>
        <v>0.50700000000000001</v>
      </c>
      <c r="G10" s="65">
        <f>IF(ISBLANK(comm_deliv), frac_children_health_facility,1)</f>
        <v>0.50700000000000001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0.50900000000000001</v>
      </c>
      <c r="I15" s="65">
        <f>food_insecure</f>
        <v>0.50900000000000001</v>
      </c>
      <c r="J15" s="65">
        <f>food_insecure</f>
        <v>0.50900000000000001</v>
      </c>
      <c r="K15" s="65">
        <f>food_insecure</f>
        <v>0.50900000000000001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0.78099999999999992</v>
      </c>
      <c r="I18" s="65">
        <f>frac_PW_health_facility</f>
        <v>0.78099999999999992</v>
      </c>
      <c r="J18" s="65">
        <f>frac_PW_health_facility</f>
        <v>0.78099999999999992</v>
      </c>
      <c r="K18" s="65">
        <f>frac_PW_health_facility</f>
        <v>0.78099999999999992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0.628</v>
      </c>
      <c r="M24" s="65">
        <f>famplan_unmet_need</f>
        <v>0.628</v>
      </c>
      <c r="N24" s="65">
        <f>famplan_unmet_need</f>
        <v>0.628</v>
      </c>
      <c r="O24" s="65">
        <f>famplan_unmet_need</f>
        <v>0.628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0.51045955087537753</v>
      </c>
      <c r="M25" s="65">
        <f>(1-food_insecure)*(0.49)+food_insecure*(0.7)</f>
        <v>0.59689000000000003</v>
      </c>
      <c r="N25" s="65">
        <f>(1-food_insecure)*(0.49)+food_insecure*(0.7)</f>
        <v>0.59689000000000003</v>
      </c>
      <c r="O25" s="65">
        <f>(1-food_insecure)*(0.49)+food_insecure*(0.7)</f>
        <v>0.59689000000000003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0.21876837894659035</v>
      </c>
      <c r="M26" s="65">
        <f>(1-food_insecure)*(0.21)+food_insecure*(0.3)</f>
        <v>0.25580999999999998</v>
      </c>
      <c r="N26" s="65">
        <f>(1-food_insecure)*(0.21)+food_insecure*(0.3)</f>
        <v>0.25580999999999998</v>
      </c>
      <c r="O26" s="65">
        <f>(1-food_insecure)*(0.21)+food_insecure*(0.3)</f>
        <v>0.25580999999999998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0.1259707682218551</v>
      </c>
      <c r="M27" s="65">
        <f>(1-food_insecure)*(0.3)</f>
        <v>0.14729999999999999</v>
      </c>
      <c r="N27" s="65">
        <f>(1-food_insecure)*(0.3)</f>
        <v>0.14729999999999999</v>
      </c>
      <c r="O27" s="65">
        <f>(1-food_insecure)*(0.3)</f>
        <v>0.14729999999999999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0.14480130195617699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GVJLjt/Yv2HsgQBKAyjlO6NTyvzMdTbsbHzlCiKJyVCYFFi4dmEwBF2g4M7d7656rjDzck0sOt6LcB707ja3Rg==" saltValue="kBiao2vWRqMPgqgPb+v2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8EkA0tQfaT7g8YOUuN4pUywH6kyQmNBWyrnIzNvddQkJZoILaduhozWccdvXiVu+8lID0jJ7svxPD6+WLMsmw==" saltValue="Dut9Lhkp9Q37h05drrdl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Jk0/JKkDtzbt22wqQKqV9IYiBlDbDg9AmOztvRI+1KmznmdiEIybIe7hzurEqR3q01FApXaT12swriHzDlJOw==" saltValue="7+YS3bAVj5D20/h72eb0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HjP2JejP6NnusbyicDo4R3qwr3VsAxCXD6BONb/XaD3Y8pwVZb+VlKKshMLwtvMTtzIOGgq81zHc3hMJaQGSA==" saltValue="hKuYGrC+eIZyBXdReaKS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sG3CBuQ9gSC0jPaQp+Dnfc8hXYOO8LjOGlFgezsBCbTfN3EPxVmbCKaxCdofAfWeXk0oFzDQ2payn5cyUfw/w==" saltValue="tFgjCK6hgQJWnZzrYBy8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2ZG13b19hCTxDWs6swGEaBDcVTZy12yMhNYvbMNzOgKGGGWhmzvgqfC9eZhHGHIXmtlpnsOLR6JzO9gOt+IXOg==" saltValue="pPkkPS4ShKsHiQdfE0nM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170206.37760000001</v>
      </c>
      <c r="C2" s="53">
        <v>280000</v>
      </c>
      <c r="D2" s="53">
        <v>432000</v>
      </c>
      <c r="E2" s="53">
        <v>318000</v>
      </c>
      <c r="F2" s="53">
        <v>229000</v>
      </c>
      <c r="G2" s="14">
        <f t="shared" ref="G2:G11" si="0">C2+D2+E2+F2</f>
        <v>1259000</v>
      </c>
      <c r="H2" s="14">
        <f t="shared" ref="H2:H11" si="1">(B2 + stillbirth*B2/(1000-stillbirth))/(1-abortion)</f>
        <v>182835.13775434764</v>
      </c>
      <c r="I2" s="14">
        <f t="shared" ref="I2:I11" si="2">G2-H2</f>
        <v>1076164.8622456524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172665.00279999999</v>
      </c>
      <c r="C3" s="53">
        <v>286000</v>
      </c>
      <c r="D3" s="53">
        <v>447000</v>
      </c>
      <c r="E3" s="53">
        <v>325000</v>
      </c>
      <c r="F3" s="53">
        <v>237000</v>
      </c>
      <c r="G3" s="14">
        <f t="shared" si="0"/>
        <v>1295000</v>
      </c>
      <c r="H3" s="14">
        <f t="shared" si="1"/>
        <v>185476.18495520359</v>
      </c>
      <c r="I3" s="14">
        <f t="shared" si="2"/>
        <v>1109523.8150447963</v>
      </c>
    </row>
    <row r="4" spans="1:9" ht="15.75" customHeight="1" x14ac:dyDescent="0.25">
      <c r="A4" s="7">
        <f t="shared" si="3"/>
        <v>2023</v>
      </c>
      <c r="B4" s="52">
        <v>175099.26240000001</v>
      </c>
      <c r="C4" s="53">
        <v>292000</v>
      </c>
      <c r="D4" s="53">
        <v>463000</v>
      </c>
      <c r="E4" s="53">
        <v>332000</v>
      </c>
      <c r="F4" s="53">
        <v>244000</v>
      </c>
      <c r="G4" s="14">
        <f t="shared" si="0"/>
        <v>1331000</v>
      </c>
      <c r="H4" s="14">
        <f t="shared" si="1"/>
        <v>188091.05870771239</v>
      </c>
      <c r="I4" s="14">
        <f t="shared" si="2"/>
        <v>1142908.9412922875</v>
      </c>
    </row>
    <row r="5" spans="1:9" ht="15.75" customHeight="1" x14ac:dyDescent="0.25">
      <c r="A5" s="7">
        <f t="shared" si="3"/>
        <v>2024</v>
      </c>
      <c r="B5" s="52">
        <v>177538.6624</v>
      </c>
      <c r="C5" s="53">
        <v>298000</v>
      </c>
      <c r="D5" s="53">
        <v>480000</v>
      </c>
      <c r="E5" s="53">
        <v>340000</v>
      </c>
      <c r="F5" s="53">
        <v>252000</v>
      </c>
      <c r="G5" s="14">
        <f t="shared" si="0"/>
        <v>1370000</v>
      </c>
      <c r="H5" s="14">
        <f t="shared" si="1"/>
        <v>190711.45426119812</v>
      </c>
      <c r="I5" s="14">
        <f t="shared" si="2"/>
        <v>1179288.5457388018</v>
      </c>
    </row>
    <row r="6" spans="1:9" ht="15.75" customHeight="1" x14ac:dyDescent="0.25">
      <c r="A6" s="7">
        <f t="shared" si="3"/>
        <v>2025</v>
      </c>
      <c r="B6" s="52">
        <v>179948.99</v>
      </c>
      <c r="C6" s="53">
        <v>304000</v>
      </c>
      <c r="D6" s="53">
        <v>495000</v>
      </c>
      <c r="E6" s="53">
        <v>348000</v>
      </c>
      <c r="F6" s="53">
        <v>260000</v>
      </c>
      <c r="G6" s="14">
        <f t="shared" si="0"/>
        <v>1407000</v>
      </c>
      <c r="H6" s="14">
        <f t="shared" si="1"/>
        <v>193300.62033707087</v>
      </c>
      <c r="I6" s="14">
        <f t="shared" si="2"/>
        <v>1213699.3796629291</v>
      </c>
    </row>
    <row r="7" spans="1:9" ht="15.75" customHeight="1" x14ac:dyDescent="0.25">
      <c r="A7" s="7">
        <f t="shared" si="3"/>
        <v>2026</v>
      </c>
      <c r="B7" s="52">
        <v>182367.3542</v>
      </c>
      <c r="C7" s="53">
        <v>309000</v>
      </c>
      <c r="D7" s="53">
        <v>510000</v>
      </c>
      <c r="E7" s="53">
        <v>357000</v>
      </c>
      <c r="F7" s="53">
        <v>268000</v>
      </c>
      <c r="G7" s="14">
        <f t="shared" si="0"/>
        <v>1444000</v>
      </c>
      <c r="H7" s="14">
        <f t="shared" si="1"/>
        <v>195898.41930254971</v>
      </c>
      <c r="I7" s="14">
        <f t="shared" si="2"/>
        <v>1248101.5806974503</v>
      </c>
    </row>
    <row r="8" spans="1:9" ht="15.75" customHeight="1" x14ac:dyDescent="0.25">
      <c r="A8" s="7">
        <f t="shared" si="3"/>
        <v>2027</v>
      </c>
      <c r="B8" s="52">
        <v>184752.33960000001</v>
      </c>
      <c r="C8" s="53">
        <v>314000</v>
      </c>
      <c r="D8" s="53">
        <v>525000</v>
      </c>
      <c r="E8" s="53">
        <v>367000</v>
      </c>
      <c r="F8" s="53">
        <v>277000</v>
      </c>
      <c r="G8" s="14">
        <f t="shared" si="0"/>
        <v>1483000</v>
      </c>
      <c r="H8" s="14">
        <f t="shared" si="1"/>
        <v>198460.36286952868</v>
      </c>
      <c r="I8" s="14">
        <f t="shared" si="2"/>
        <v>1284539.6371304714</v>
      </c>
    </row>
    <row r="9" spans="1:9" ht="15.75" customHeight="1" x14ac:dyDescent="0.25">
      <c r="A9" s="7">
        <f t="shared" si="3"/>
        <v>2028</v>
      </c>
      <c r="B9" s="52">
        <v>187101.9374</v>
      </c>
      <c r="C9" s="53">
        <v>319000</v>
      </c>
      <c r="D9" s="53">
        <v>540000</v>
      </c>
      <c r="E9" s="53">
        <v>378000</v>
      </c>
      <c r="F9" s="53">
        <v>284000</v>
      </c>
      <c r="G9" s="14">
        <f t="shared" si="0"/>
        <v>1521000</v>
      </c>
      <c r="H9" s="14">
        <f t="shared" si="1"/>
        <v>200984.29319157504</v>
      </c>
      <c r="I9" s="14">
        <f t="shared" si="2"/>
        <v>1320015.706808425</v>
      </c>
    </row>
    <row r="10" spans="1:9" ht="15.75" customHeight="1" x14ac:dyDescent="0.25">
      <c r="A10" s="7">
        <f t="shared" si="3"/>
        <v>2029</v>
      </c>
      <c r="B10" s="52">
        <v>189414.13879999999</v>
      </c>
      <c r="C10" s="53">
        <v>325000</v>
      </c>
      <c r="D10" s="53">
        <v>552000</v>
      </c>
      <c r="E10" s="53">
        <v>391000</v>
      </c>
      <c r="F10" s="53">
        <v>292000</v>
      </c>
      <c r="G10" s="14">
        <f t="shared" si="0"/>
        <v>1560000</v>
      </c>
      <c r="H10" s="14">
        <f t="shared" si="1"/>
        <v>203468.05242225612</v>
      </c>
      <c r="I10" s="14">
        <f t="shared" si="2"/>
        <v>1356531.9475777438</v>
      </c>
    </row>
    <row r="11" spans="1:9" ht="15.75" customHeight="1" x14ac:dyDescent="0.25">
      <c r="A11" s="7">
        <f t="shared" si="3"/>
        <v>2030</v>
      </c>
      <c r="B11" s="52">
        <v>191686.935</v>
      </c>
      <c r="C11" s="53">
        <v>330000</v>
      </c>
      <c r="D11" s="53">
        <v>566000</v>
      </c>
      <c r="E11" s="53">
        <v>405000</v>
      </c>
      <c r="F11" s="53">
        <v>299000</v>
      </c>
      <c r="G11" s="14">
        <f t="shared" si="0"/>
        <v>1600000</v>
      </c>
      <c r="H11" s="14">
        <f t="shared" si="1"/>
        <v>205909.48271513934</v>
      </c>
      <c r="I11" s="14">
        <f t="shared" si="2"/>
        <v>1394090.5172848606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QEceBjISAu95n1iCjz23CuTNS/7podhfVSp/Up+518hqJoruPoqGCFdDNzrNbtIjiH1Squq46ourIK/hugw1A==" saltValue="9ZuDFzeg+4LXqOnK5Kr9G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fGDE3cSnnHRYuHRwdSwrIxX08XyCOGuuDTwP22VjG1kFtm26VUXEzEwlzaNX+JB4puknreXgLugXlR1mH8Blw==" saltValue="oSv6T1o/BtzPa0zPAW6iM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9HjGGrBR73UPuix5dHsmiDXcHZnADiWVD1WUQJZ2yVkucU90ybWzNSp4LGA6/OkXYsTXXLGUgGowDvTs36/oaw==" saltValue="IRB4whnV99QI+qRp6Rcc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Xr/wnUATtKSvK3/hn9LDcBaQShQunnKwwSXvat5eSk1ee3ZjLuOlgY3obaNIkKc0hx/Dnab2P/jI1sETv+VBQ==" saltValue="thnjAB67NtfJ5kUsAgWs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tuvPnKcK9IsJjOLhV/VXMb3WZ6uIftOuF8a/W0MnT2mn81tceQpc3fi9RCgsHMXYF0KzCKSvzd+mizhtewkiQ==" saltValue="2lim7n3jSFmQFeV3bDGX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WP3LWBJOXsl1SL/MRO10oXD1HoK0mLIdRwdUIF5oTHcaQ9X3M8gNK/587UcTWqQZIE/r38lp81kjO7+ZRx+9Q==" saltValue="Ds++L0ywBVQLJ/xwvJh7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Y1pk6TvOdR3BsabtwlC4g+45D4CXFcSq2RYIH+sbAFcuHPqia0oKXwJqfvtdAPZ1sUfvpSUyoxOZxf5JbWpZA==" saltValue="ErKvD9/4NVvKw9KUnxn2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Aip/4sA9DmXg1PXeK3ASZLX5cfzjZ5lSoqcTaUM01GL7Oh2dW5BYjGDa4Lb2BK9Cu7ahHDs8Ec2A0gKlF7w8w==" saltValue="txC6RA1divLtXyTLUwsq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9H9CCnPuMrmFeKfabOZrzbvZOlUx0rjghhM1JRzxQlbY1F3kmqZm/jPMenB/ROhJIrZcVthOlM03n2tF2L4EA==" saltValue="8ZwO8BDx2TDWvD7MpmcT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CLt4tfTHP/LxGQWHkRcLpsQsSxn2CBpDee6ZH8aopLsBVAXfxwPTamRYHtyXeNMZpxwF/4fUMctUr5usXtM7g==" saltValue="KW9PcQXpTxFGu7WxTMqIQ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3.7266381809530221E-3</v>
      </c>
    </row>
    <row r="4" spans="1:8" ht="15.75" customHeight="1" x14ac:dyDescent="0.25">
      <c r="B4" s="16" t="s">
        <v>79</v>
      </c>
      <c r="C4" s="54">
        <v>0.195706331436307</v>
      </c>
    </row>
    <row r="5" spans="1:8" ht="15.75" customHeight="1" x14ac:dyDescent="0.25">
      <c r="B5" s="16" t="s">
        <v>80</v>
      </c>
      <c r="C5" s="54">
        <v>6.5721135415244603E-2</v>
      </c>
    </row>
    <row r="6" spans="1:8" ht="15.75" customHeight="1" x14ac:dyDescent="0.25">
      <c r="B6" s="16" t="s">
        <v>81</v>
      </c>
      <c r="C6" s="54">
        <v>0.27883164309684211</v>
      </c>
    </row>
    <row r="7" spans="1:8" ht="15.75" customHeight="1" x14ac:dyDescent="0.25">
      <c r="B7" s="16" t="s">
        <v>82</v>
      </c>
      <c r="C7" s="54">
        <v>0.2847147321761721</v>
      </c>
    </row>
    <row r="8" spans="1:8" ht="15.75" customHeight="1" x14ac:dyDescent="0.25">
      <c r="B8" s="16" t="s">
        <v>83</v>
      </c>
      <c r="C8" s="54">
        <v>4.8816202717355522E-3</v>
      </c>
    </row>
    <row r="9" spans="1:8" ht="15.75" customHeight="1" x14ac:dyDescent="0.25">
      <c r="B9" s="16" t="s">
        <v>84</v>
      </c>
      <c r="C9" s="54">
        <v>8.9211207629896011E-2</v>
      </c>
    </row>
    <row r="10" spans="1:8" ht="15.75" customHeight="1" x14ac:dyDescent="0.25">
      <c r="B10" s="16" t="s">
        <v>85</v>
      </c>
      <c r="C10" s="54">
        <v>7.7206691792849585E-2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8.7599999999999997E-2</v>
      </c>
    </row>
    <row r="27" spans="1:8" ht="15.75" customHeight="1" x14ac:dyDescent="0.25">
      <c r="B27" s="16" t="s">
        <v>102</v>
      </c>
      <c r="C27" s="54">
        <v>8.6999999999999994E-3</v>
      </c>
    </row>
    <row r="28" spans="1:8" ht="15.75" customHeight="1" x14ac:dyDescent="0.25">
      <c r="B28" s="16" t="s">
        <v>103</v>
      </c>
      <c r="C28" s="54">
        <v>0.15440000000000001</v>
      </c>
    </row>
    <row r="29" spans="1:8" ht="15.75" customHeight="1" x14ac:dyDescent="0.25">
      <c r="B29" s="16" t="s">
        <v>104</v>
      </c>
      <c r="C29" s="54">
        <v>0.1678</v>
      </c>
    </row>
    <row r="30" spans="1:8" ht="15.75" customHeight="1" x14ac:dyDescent="0.25">
      <c r="B30" s="16" t="s">
        <v>2</v>
      </c>
      <c r="C30" s="54">
        <v>0.10580000000000001</v>
      </c>
    </row>
    <row r="31" spans="1:8" ht="15.75" customHeight="1" x14ac:dyDescent="0.25">
      <c r="B31" s="16" t="s">
        <v>105</v>
      </c>
      <c r="C31" s="54">
        <v>0.10970000000000001</v>
      </c>
    </row>
    <row r="32" spans="1:8" ht="15.75" customHeight="1" x14ac:dyDescent="0.25">
      <c r="B32" s="16" t="s">
        <v>106</v>
      </c>
      <c r="C32" s="54">
        <v>1.8599999999999998E-2</v>
      </c>
    </row>
    <row r="33" spans="2:3" ht="15.75" customHeight="1" x14ac:dyDescent="0.25">
      <c r="B33" s="16" t="s">
        <v>107</v>
      </c>
      <c r="C33" s="54">
        <v>8.3800000000000013E-2</v>
      </c>
    </row>
    <row r="34" spans="2:3" ht="15.75" customHeight="1" x14ac:dyDescent="0.25">
      <c r="B34" s="16" t="s">
        <v>108</v>
      </c>
      <c r="C34" s="54">
        <v>0.2636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FO1V4e7RjbK7k8TDjEXx57MboDOezfJwgK2jeHlFeHezlhr54cCBA5V5Scdel4ccfX7tnzOIW2LA9TIL/ywbAw==" saltValue="FnG+uvQxaRKJoJ768cfu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0.82655271499999994</v>
      </c>
      <c r="D14" s="57">
        <v>0.80329964035300006</v>
      </c>
      <c r="E14" s="57">
        <v>0.80329964035300006</v>
      </c>
      <c r="F14" s="57">
        <v>0.753420550957</v>
      </c>
      <c r="G14" s="57">
        <v>0.753420550957</v>
      </c>
      <c r="H14" s="58">
        <v>0.377</v>
      </c>
      <c r="I14" s="58">
        <v>0.377</v>
      </c>
      <c r="J14" s="58">
        <v>0.377</v>
      </c>
      <c r="K14" s="58">
        <v>0.377</v>
      </c>
      <c r="L14" s="58">
        <v>0.48369444718999999</v>
      </c>
      <c r="M14" s="58">
        <v>0.49229310889200001</v>
      </c>
      <c r="N14" s="58">
        <v>0.41209047805249999</v>
      </c>
      <c r="O14" s="58">
        <v>0.45906306360799998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0.37152684773690087</v>
      </c>
      <c r="D15" s="55">
        <f t="shared" si="0"/>
        <v>0.36107483255745676</v>
      </c>
      <c r="E15" s="55">
        <f t="shared" si="0"/>
        <v>0.36107483255745676</v>
      </c>
      <c r="F15" s="55">
        <f t="shared" si="0"/>
        <v>0.33865470070744769</v>
      </c>
      <c r="G15" s="55">
        <f t="shared" si="0"/>
        <v>0.33865470070744769</v>
      </c>
      <c r="H15" s="55">
        <f t="shared" si="0"/>
        <v>0.16945757851247473</v>
      </c>
      <c r="I15" s="55">
        <f t="shared" si="0"/>
        <v>0.16945757851247473</v>
      </c>
      <c r="J15" s="55">
        <f t="shared" si="0"/>
        <v>0.16945757851247473</v>
      </c>
      <c r="K15" s="55">
        <f t="shared" si="0"/>
        <v>0.16945757851247473</v>
      </c>
      <c r="L15" s="55">
        <f t="shared" si="0"/>
        <v>0.21741562270755299</v>
      </c>
      <c r="M15" s="55">
        <f t="shared" si="0"/>
        <v>0.22128063170083914</v>
      </c>
      <c r="N15" s="55">
        <f t="shared" si="0"/>
        <v>0.18523038339210809</v>
      </c>
      <c r="O15" s="55">
        <f t="shared" si="0"/>
        <v>0.20634407199875288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IEg/osk0B2Ma+122GIVtJU5KYaoZCeXzsdH/aPt4tBHxr+Siu9w+vmgZ6kOhXUO6iPrVigGZbVKE4xObEjrvhQ==" saltValue="Sa0h5l0ICMhPTeWQHQT9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EYQOvepTQz0QeLXXnv+TBq8g4XzCzuG2E6C1CdBR7mJv/qzb4YvTGE97c6hWxl5T/t9fP+pPZLTum74BdKb0WQ==" saltValue="w9CSCVJOx7saOm0A3KAa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dCVUS6LszhQthveJNEu8MtRlqAbWC2/Uk8FUsfM4qH/kZWxcE374hX2JPlBL2AdwMl+nBZEyj0jbhBWethHMA==" saltValue="HqsH9FOowA23zbaLhoMQ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cNvBgK2SboaPqzAa75/559l+nfDXqRr406DzjoAQaT6kSjapiqzFxN0SUW6+VkTGlEKg3Q5ZQV3wd/MlU6dNA==" saltValue="E1RcapIKZ2fTlhVrFzop4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oMo/0xH4CSaal9lIMH/FwTYjl3DkNbq4EnQOnB6TM/ntHGZU29PfcXFYzqP6cqSib5027DuAXizlNOQ9QH+LBw==" saltValue="48KFNhrIqLe0/rJuy8PL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OP9TUrF4cSEw/xbSEM8giK3McRrjoRPnrwkvZ5nMTXkp48fhqT3a+ZxZZ1ORWSEGYiJ3wLfqg5bs5khxQoevA==" saltValue="R9y07U6GWwzP3v1V83ed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2022-02-01T04:19:51Z</dcterms:modified>
</cp:coreProperties>
</file>