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D899FED-6781-4217-B7DD-F8CA947CF622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<sst xmlns="http://schemas.openxmlformats.org/spreadsheetml/2006/main" count="2089" uniqueCount="342">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</sst>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265022.828125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0.98864250183105495</v>
      </c>
    </row>
    <row r="11" spans="1:3" ht="15" customHeight="1" x14ac:dyDescent="0.25">
      <c r="B11" s="5" t="s">
        <v>11</v>
      </c>
      <c r="C11" s="44">
        <v>0.88300000000000001</v>
      </c>
    </row>
    <row r="12" spans="1:3" ht="15" customHeight="1" x14ac:dyDescent="0.25">
      <c r="B12" s="5" t="s">
        <v>12</v>
      </c>
      <c r="C12" s="44">
        <v>0.74</v>
      </c>
    </row>
    <row r="13" spans="1:3" ht="15" customHeight="1" x14ac:dyDescent="0.25">
      <c r="B13" s="5" t="s">
        <v>13</v>
      </c>
      <c r="C13" s="44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0.1278</v>
      </c>
    </row>
    <row r="24" spans="1:3" ht="15" customHeight="1" x14ac:dyDescent="0.25">
      <c r="B24" s="15" t="s">
        <v>22</v>
      </c>
      <c r="C24" s="45">
        <v>0.60719999999999996</v>
      </c>
    </row>
    <row r="25" spans="1:3" ht="15" customHeight="1" x14ac:dyDescent="0.25">
      <c r="B25" s="15" t="s">
        <v>23</v>
      </c>
      <c r="C25" s="45">
        <v>0.2432</v>
      </c>
    </row>
    <row r="26" spans="1:3" ht="15" customHeight="1" x14ac:dyDescent="0.25">
      <c r="B26" s="15" t="s">
        <v>24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4.8825451505560098</v>
      </c>
    </row>
    <row r="38" spans="1:5" ht="15" customHeight="1" x14ac:dyDescent="0.25">
      <c r="B38" s="11" t="s">
        <v>34</v>
      </c>
      <c r="C38" s="43">
        <v>8.5270186920428692</v>
      </c>
      <c r="D38" s="12"/>
      <c r="E38" s="13"/>
    </row>
    <row r="39" spans="1:5" ht="15" customHeight="1" x14ac:dyDescent="0.25">
      <c r="B39" s="11" t="s">
        <v>35</v>
      </c>
      <c r="C39" s="43">
        <v>9.5848778660818699</v>
      </c>
      <c r="D39" s="12"/>
      <c r="E39" s="12"/>
    </row>
    <row r="40" spans="1:5" ht="15" customHeight="1" x14ac:dyDescent="0.25">
      <c r="B40" s="11" t="s">
        <v>36</v>
      </c>
      <c r="C40" s="99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5.7284578960000001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1.97997E-2</v>
      </c>
      <c r="D45" s="12"/>
    </row>
    <row r="46" spans="1:5" ht="15.75" customHeight="1" x14ac:dyDescent="0.25">
      <c r="B46" s="11" t="s">
        <v>41</v>
      </c>
      <c r="C46" s="45">
        <v>6.836776E-2</v>
      </c>
      <c r="D46" s="12"/>
    </row>
    <row r="47" spans="1:5" ht="15.75" customHeight="1" x14ac:dyDescent="0.25">
      <c r="B47" s="11" t="s">
        <v>42</v>
      </c>
      <c r="C47" s="45">
        <v>0.13467670000000001</v>
      </c>
      <c r="D47" s="12"/>
      <c r="E47" s="13"/>
    </row>
    <row r="48" spans="1:5" ht="15" customHeight="1" x14ac:dyDescent="0.25">
      <c r="B48" s="11" t="s">
        <v>43</v>
      </c>
      <c r="C48" s="46">
        <v>0.77715584000000004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0.61720999999999993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6.11720129999999E-2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0.65269166649999999</v>
      </c>
      <c r="C2" s="57">
        <v>0.95</v>
      </c>
      <c r="D2" s="58">
        <v>56.254705436031671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39.840352237471023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386.57856933182762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3.8809598418053568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0.2022541256</v>
      </c>
      <c r="C10" s="57">
        <v>0.95</v>
      </c>
      <c r="D10" s="58">
        <v>12.97265168126693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0.2022541256</v>
      </c>
      <c r="C11" s="57">
        <v>0.95</v>
      </c>
      <c r="D11" s="58">
        <v>12.97265168126693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0.2022541256</v>
      </c>
      <c r="C12" s="57">
        <v>0.95</v>
      </c>
      <c r="D12" s="58">
        <v>12.97265168126693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0.2022541256</v>
      </c>
      <c r="C13" s="57">
        <v>0.95</v>
      </c>
      <c r="D13" s="58">
        <v>12.97265168126693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0.2022541256</v>
      </c>
      <c r="C14" s="57">
        <v>0.95</v>
      </c>
      <c r="D14" s="58">
        <v>12.97265168126693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0.2022541256</v>
      </c>
      <c r="C15" s="57">
        <v>0.95</v>
      </c>
      <c r="D15" s="58">
        <v>12.97265168126693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0.67941748116227962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8.9203956176994357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8.9203956176994357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0.99413070000000003</v>
      </c>
      <c r="C21" s="57">
        <v>0.95</v>
      </c>
      <c r="D21" s="58">
        <v>44.23052776081574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22.365929113311349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4.2546328106455702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0.25129536421530002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0.15774558459999999</v>
      </c>
      <c r="C27" s="57">
        <v>0.95</v>
      </c>
      <c r="D27" s="58">
        <v>18.548511011776839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0.90024790968189705</v>
      </c>
      <c r="C29" s="57">
        <v>0.95</v>
      </c>
      <c r="D29" s="58">
        <v>109.5975303040908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0.66646007760184001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3.096815109E-2</v>
      </c>
      <c r="C32" s="57">
        <v>0.95</v>
      </c>
      <c r="D32" s="58">
        <v>1.454747276626283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0.28326289999999998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1.036071241780949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0.804024647511829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4.4999999999999998E-2</v>
      </c>
      <c r="E2" s="62">
        <f>food_insecure</f>
        <v>4.4999999999999998E-2</v>
      </c>
      <c r="F2" s="62">
        <f>food_insecure</f>
        <v>4.4999999999999998E-2</v>
      </c>
      <c r="G2" s="62">
        <f>food_insecure</f>
        <v>4.4999999999999998E-2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4.4999999999999998E-2</v>
      </c>
      <c r="F5" s="62">
        <f>food_insecure</f>
        <v>4.4999999999999998E-2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4.4999999999999998E-2</v>
      </c>
      <c r="F8" s="62">
        <f>food_insecure</f>
        <v>4.4999999999999998E-2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4.4999999999999998E-2</v>
      </c>
      <c r="F9" s="62">
        <f>food_insecure</f>
        <v>4.4999999999999998E-2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0.74</v>
      </c>
      <c r="E10" s="62">
        <f>IF(ISBLANK(comm_deliv), frac_children_health_facility,1)</f>
        <v>0.74</v>
      </c>
      <c r="F10" s="62">
        <f>IF(ISBLANK(comm_deliv), frac_children_health_facility,1)</f>
        <v>0.74</v>
      </c>
      <c r="G10" s="62">
        <f>IF(ISBLANK(comm_deliv), frac_children_health_facility,1)</f>
        <v>0.74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4.4999999999999998E-2</v>
      </c>
      <c r="I15" s="62">
        <f>food_insecure</f>
        <v>4.4999999999999998E-2</v>
      </c>
      <c r="J15" s="62">
        <f>food_insecure</f>
        <v>4.4999999999999998E-2</v>
      </c>
      <c r="K15" s="62">
        <f>food_insecure</f>
        <v>4.4999999999999998E-2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0.88300000000000001</v>
      </c>
      <c r="I18" s="62">
        <f>frac_PW_health_facility</f>
        <v>0.88300000000000001</v>
      </c>
      <c r="J18" s="62">
        <f>frac_PW_health_facility</f>
        <v>0.88300000000000001</v>
      </c>
      <c r="K18" s="62">
        <f>frac_PW_health_facility</f>
        <v>0.88300000000000001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0.249</v>
      </c>
      <c r="M24" s="62">
        <f>famplan_unmet_need</f>
        <v>0.249</v>
      </c>
      <c r="N24" s="62">
        <f>famplan_unmet_need</f>
        <v>0.249</v>
      </c>
      <c r="O24" s="62">
        <f>famplan_unmet_need</f>
        <v>0.249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5.6725024604796026E-3</v>
      </c>
      <c r="M25" s="62">
        <f>(1-food_insecure)*(0.49)+food_insecure*(0.7)</f>
        <v>0.49944999999999995</v>
      </c>
      <c r="N25" s="62">
        <f>(1-food_insecure)*(0.49)+food_insecure*(0.7)</f>
        <v>0.49944999999999995</v>
      </c>
      <c r="O25" s="62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2.4310724830626869E-3</v>
      </c>
      <c r="M26" s="62">
        <f>(1-food_insecure)*(0.21)+food_insecure*(0.3)</f>
        <v>0.21404999999999999</v>
      </c>
      <c r="N26" s="62">
        <f>(1-food_insecure)*(0.21)+food_insecure*(0.3)</f>
        <v>0.21404999999999999</v>
      </c>
      <c r="O26" s="62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3.2539232254027556E-3</v>
      </c>
      <c r="M27" s="62">
        <f>(1-food_insecure)*(0.3)</f>
        <v>0.28649999999999998</v>
      </c>
      <c r="N27" s="62">
        <f>(1-food_insecure)*(0.3)</f>
        <v>0.28649999999999998</v>
      </c>
      <c r="O27" s="62">
        <f>(1-food_insecure)*(0.3)</f>
        <v>0.28649999999999998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0.98864250183105495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44568.455999999998</v>
      </c>
      <c r="C2" s="50">
        <v>95000</v>
      </c>
      <c r="D2" s="50">
        <v>219000</v>
      </c>
      <c r="E2" s="50">
        <v>258000</v>
      </c>
      <c r="F2" s="50">
        <v>254000</v>
      </c>
      <c r="G2" s="17">
        <f t="shared" ref="G2:G16" si="0">C2+D2+E2+F2</f>
        <v>826000</v>
      </c>
      <c r="H2" s="17">
        <f t="shared" ref="H2:H40" si="1">(B2 + stillbirth*B2/(1000-stillbirth))/(1-abortion)</f>
        <v>50937.767584195026</v>
      </c>
      <c r="I2" s="17">
        <f t="shared" ref="I2:I40" si="2">G2-H2</f>
        <v>775062.23241580499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5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5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5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5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5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5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5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5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7.0446007107099917E-2</v>
      </c>
    </row>
    <row r="5" spans="1:8" ht="15.75" customHeight="1" x14ac:dyDescent="0.25">
      <c r="B5" s="19" t="s">
        <v>70</v>
      </c>
      <c r="C5" s="51">
        <v>4.0699537803532949E-2</v>
      </c>
    </row>
    <row r="6" spans="1:8" ht="15.75" customHeight="1" x14ac:dyDescent="0.25">
      <c r="B6" s="19" t="s">
        <v>71</v>
      </c>
      <c r="C6" s="51">
        <v>0.1153235796921131</v>
      </c>
    </row>
    <row r="7" spans="1:8" ht="15.75" customHeight="1" x14ac:dyDescent="0.25">
      <c r="B7" s="19" t="s">
        <v>72</v>
      </c>
      <c r="C7" s="51">
        <v>0.41170082914832029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0.27875757286865838</v>
      </c>
    </row>
    <row r="10" spans="1:8" ht="15.75" customHeight="1" x14ac:dyDescent="0.25">
      <c r="B10" s="19" t="s">
        <v>75</v>
      </c>
      <c r="C10" s="51">
        <v>8.3072473380275388E-2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2.2340374351672191E-2</v>
      </c>
      <c r="D14" s="51">
        <v>2.2340374351672191E-2</v>
      </c>
      <c r="E14" s="51">
        <v>2.2340374351672191E-2</v>
      </c>
      <c r="F14" s="51">
        <v>2.2340374351672191E-2</v>
      </c>
    </row>
    <row r="15" spans="1:8" ht="15.75" customHeight="1" x14ac:dyDescent="0.25">
      <c r="B15" s="19" t="s">
        <v>82</v>
      </c>
      <c r="C15" s="51">
        <v>0.1247605641483811</v>
      </c>
      <c r="D15" s="51">
        <v>0.1247605641483811</v>
      </c>
      <c r="E15" s="51">
        <v>0.1247605641483811</v>
      </c>
      <c r="F15" s="51">
        <v>0.1247605641483811</v>
      </c>
    </row>
    <row r="16" spans="1:8" ht="15.75" customHeight="1" x14ac:dyDescent="0.25">
      <c r="B16" s="19" t="s">
        <v>83</v>
      </c>
      <c r="C16" s="51">
        <v>2.80941191099555E-2</v>
      </c>
      <c r="D16" s="51">
        <v>2.80941191099555E-2</v>
      </c>
      <c r="E16" s="51">
        <v>2.80941191099555E-2</v>
      </c>
      <c r="F16" s="51">
        <v>2.80941191099555E-2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6.3401446240469216E-3</v>
      </c>
      <c r="D19" s="51">
        <v>6.3401446240469216E-3</v>
      </c>
      <c r="E19" s="51">
        <v>6.3401446240469216E-3</v>
      </c>
      <c r="F19" s="51">
        <v>6.3401446240469216E-3</v>
      </c>
    </row>
    <row r="20" spans="1:8" ht="15.75" customHeight="1" x14ac:dyDescent="0.25">
      <c r="B20" s="19" t="s">
        <v>87</v>
      </c>
      <c r="C20" s="51">
        <v>5.0909050821758443E-2</v>
      </c>
      <c r="D20" s="51">
        <v>5.0909050821758443E-2</v>
      </c>
      <c r="E20" s="51">
        <v>5.0909050821758443E-2</v>
      </c>
      <c r="F20" s="51">
        <v>5.0909050821758443E-2</v>
      </c>
    </row>
    <row r="21" spans="1:8" ht="15.75" customHeight="1" x14ac:dyDescent="0.25">
      <c r="B21" s="19" t="s">
        <v>88</v>
      </c>
      <c r="C21" s="51">
        <v>0.1854839375377427</v>
      </c>
      <c r="D21" s="51">
        <v>0.1854839375377427</v>
      </c>
      <c r="E21" s="51">
        <v>0.1854839375377427</v>
      </c>
      <c r="F21" s="51">
        <v>0.1854839375377427</v>
      </c>
    </row>
    <row r="22" spans="1:8" ht="15.75" customHeight="1" x14ac:dyDescent="0.25">
      <c r="B22" s="19" t="s">
        <v>89</v>
      </c>
      <c r="C22" s="51">
        <v>0.58207180940644321</v>
      </c>
      <c r="D22" s="51">
        <v>0.58207180940644321</v>
      </c>
      <c r="E22" s="51">
        <v>0.58207180940644321</v>
      </c>
      <c r="F22" s="51">
        <v>0.58207180940644321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3.5118521999999999E-2</v>
      </c>
    </row>
    <row r="27" spans="1:8" ht="15.75" customHeight="1" x14ac:dyDescent="0.25">
      <c r="B27" s="19" t="s">
        <v>92</v>
      </c>
      <c r="C27" s="51">
        <v>3.0268353000000001E-2</v>
      </c>
    </row>
    <row r="28" spans="1:8" ht="15.75" customHeight="1" x14ac:dyDescent="0.25">
      <c r="B28" s="19" t="s">
        <v>93</v>
      </c>
      <c r="C28" s="51">
        <v>4.2532465999999998E-2</v>
      </c>
    </row>
    <row r="29" spans="1:8" ht="15.75" customHeight="1" x14ac:dyDescent="0.25">
      <c r="B29" s="19" t="s">
        <v>94</v>
      </c>
      <c r="C29" s="51">
        <v>0.11442039499999999</v>
      </c>
    </row>
    <row r="30" spans="1:8" ht="15.75" customHeight="1" x14ac:dyDescent="0.25">
      <c r="B30" s="19" t="s">
        <v>95</v>
      </c>
      <c r="C30" s="51">
        <v>6.6051589999999993E-2</v>
      </c>
    </row>
    <row r="31" spans="1:8" ht="15.75" customHeight="1" x14ac:dyDescent="0.25">
      <c r="B31" s="19" t="s">
        <v>96</v>
      </c>
      <c r="C31" s="51">
        <v>4.992891800000001E-2</v>
      </c>
    </row>
    <row r="32" spans="1:8" ht="15.75" customHeight="1" x14ac:dyDescent="0.25">
      <c r="B32" s="19" t="s">
        <v>97</v>
      </c>
      <c r="C32" s="51">
        <v>0.10155209799999999</v>
      </c>
    </row>
    <row r="33" spans="2:3" ht="15.75" customHeight="1" x14ac:dyDescent="0.25">
      <c r="B33" s="19" t="s">
        <v>98</v>
      </c>
      <c r="C33" s="51">
        <v>0.24299047300000001</v>
      </c>
    </row>
    <row r="34" spans="2:3" ht="15.75" customHeight="1" x14ac:dyDescent="0.25">
      <c r="B34" s="19" t="s">
        <v>99</v>
      </c>
      <c r="C34" s="51">
        <v>0.31713718499999999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5">
      <c r="B4" s="5" t="s">
        <v>104</v>
      </c>
      <c r="C4" s="53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5">
      <c r="B5" s="5" t="s">
        <v>105</v>
      </c>
      <c r="C5" s="53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5">
      <c r="B10" s="5" t="s">
        <v>109</v>
      </c>
      <c r="C10" s="53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5">
      <c r="B11" s="5" t="s">
        <v>110</v>
      </c>
      <c r="C11" s="53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5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5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0.26981300000000003</v>
      </c>
      <c r="D2" s="53">
        <v>0.182699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0.23890230000000001</v>
      </c>
      <c r="D3" s="53">
        <v>0.15771360000000001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>
        <v>0</v>
      </c>
    </row>
    <row r="5" spans="1:7" x14ac:dyDescent="0.25">
      <c r="B5" s="3" t="s">
        <v>122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2023-01-17T02:32:46Z</dcterms:modified>
</cp:coreProperties>
</file>