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EA90356-78E9-4151-9DE5-947CC42411E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<sst xmlns="http://schemas.openxmlformats.org/spreadsheetml/2006/main" count="2089" uniqueCount="342">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</sst>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85694.57421875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0.85866676330566405</v>
      </c>
    </row>
    <row r="11" spans="1:3" ht="15" customHeight="1" x14ac:dyDescent="0.25">
      <c r="B11" s="5" t="s">
        <v>11</v>
      </c>
      <c r="C11" s="44">
        <v>0.86699999999999999</v>
      </c>
    </row>
    <row r="12" spans="1:3" ht="15" customHeight="1" x14ac:dyDescent="0.25">
      <c r="B12" s="5" t="s">
        <v>12</v>
      </c>
      <c r="C12" s="44">
        <v>0.83599999999999997</v>
      </c>
    </row>
    <row r="13" spans="1:3" ht="15" customHeight="1" x14ac:dyDescent="0.25">
      <c r="B13" s="5" t="s">
        <v>13</v>
      </c>
      <c r="C13" s="44">
        <v>0.47499999999999998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0.17369999999999999</v>
      </c>
    </row>
    <row r="24" spans="1:3" ht="15" customHeight="1" x14ac:dyDescent="0.25">
      <c r="B24" s="15" t="s">
        <v>22</v>
      </c>
      <c r="C24" s="45">
        <v>0.52529999999999999</v>
      </c>
    </row>
    <row r="25" spans="1:3" ht="15" customHeight="1" x14ac:dyDescent="0.25">
      <c r="B25" s="15" t="s">
        <v>23</v>
      </c>
      <c r="C25" s="45">
        <v>0.26540000000000002</v>
      </c>
    </row>
    <row r="26" spans="1:3" ht="15" customHeight="1" x14ac:dyDescent="0.25">
      <c r="B26" s="15" t="s">
        <v>24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0.33107179959337901</v>
      </c>
    </row>
    <row r="30" spans="1:3" ht="14.25" customHeight="1" x14ac:dyDescent="0.25">
      <c r="B30" s="25" t="s">
        <v>27</v>
      </c>
      <c r="C30" s="100">
        <v>6.1996951218759998E-2</v>
      </c>
    </row>
    <row r="31" spans="1:3" ht="14.25" customHeight="1" x14ac:dyDescent="0.25">
      <c r="B31" s="25" t="s">
        <v>28</v>
      </c>
      <c r="C31" s="100">
        <v>0.10389744339792201</v>
      </c>
    </row>
    <row r="32" spans="1:3" ht="14.25" customHeight="1" x14ac:dyDescent="0.25">
      <c r="B32" s="25" t="s">
        <v>29</v>
      </c>
      <c r="C32" s="100">
        <v>0.50303380578993906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18.600199729681801</v>
      </c>
    </row>
    <row r="38" spans="1:5" ht="15" customHeight="1" x14ac:dyDescent="0.25">
      <c r="B38" s="11" t="s">
        <v>34</v>
      </c>
      <c r="C38" s="43">
        <v>24.4369814181773</v>
      </c>
      <c r="D38" s="12"/>
      <c r="E38" s="13"/>
    </row>
    <row r="39" spans="1:5" ht="15" customHeight="1" x14ac:dyDescent="0.25">
      <c r="B39" s="11" t="s">
        <v>35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99">
        <v>1.69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2.7612899999999999E-2</v>
      </c>
      <c r="D45" s="12"/>
    </row>
    <row r="46" spans="1:5" ht="15.75" customHeight="1" x14ac:dyDescent="0.25">
      <c r="B46" s="11" t="s">
        <v>41</v>
      </c>
      <c r="C46" s="45">
        <v>0.10480929999999999</v>
      </c>
      <c r="D46" s="12"/>
    </row>
    <row r="47" spans="1:5" ht="15.75" customHeight="1" x14ac:dyDescent="0.25">
      <c r="B47" s="11" t="s">
        <v>42</v>
      </c>
      <c r="C47" s="45">
        <v>0.1632912</v>
      </c>
      <c r="D47" s="12"/>
      <c r="E47" s="13"/>
    </row>
    <row r="48" spans="1:5" ht="15" customHeight="1" x14ac:dyDescent="0.25">
      <c r="B48" s="11" t="s">
        <v>43</v>
      </c>
      <c r="C48" s="46">
        <v>0.70428659999999998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0.56878600000000001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0.15618451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0.67228820204958295</v>
      </c>
      <c r="C2" s="57">
        <v>0.95</v>
      </c>
      <c r="D2" s="58">
        <v>60.485902574974247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39.935189433056237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452.91394116290678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0.70869763079820258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0.208326640948057</v>
      </c>
      <c r="C10" s="57">
        <v>0.95</v>
      </c>
      <c r="D10" s="58">
        <v>13.067488876852151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0.208326640948057</v>
      </c>
      <c r="C11" s="57">
        <v>0.95</v>
      </c>
      <c r="D11" s="58">
        <v>13.067488876852151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0.208326640948057</v>
      </c>
      <c r="C12" s="57">
        <v>0.95</v>
      </c>
      <c r="D12" s="58">
        <v>13.067488876852151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0.208326640948057</v>
      </c>
      <c r="C13" s="57">
        <v>0.95</v>
      </c>
      <c r="D13" s="58">
        <v>13.067488876852151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0.208326640948057</v>
      </c>
      <c r="C14" s="57">
        <v>0.95</v>
      </c>
      <c r="D14" s="58">
        <v>13.067488876852151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0.208326640948057</v>
      </c>
      <c r="C15" s="57">
        <v>0.95</v>
      </c>
      <c r="D15" s="58">
        <v>13.067488876852151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0.77775449539503461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6.8862699999999999E-2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10.429698010738489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10.429698010738489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0.92731700000000006</v>
      </c>
      <c r="C21" s="57">
        <v>0.95</v>
      </c>
      <c r="D21" s="58">
        <v>7.1524381906876151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22.579312803378102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4.3139060578863351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0.23440626394299999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0.16248176726490299</v>
      </c>
      <c r="C27" s="57">
        <v>0.95</v>
      </c>
      <c r="D27" s="58">
        <v>18.690391823443861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0.85763101501516403</v>
      </c>
      <c r="C29" s="57">
        <v>0.95</v>
      </c>
      <c r="D29" s="58">
        <v>119.254602366377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1.867912036673709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1.8211079840000002E-2</v>
      </c>
      <c r="C32" s="57">
        <v>0.95</v>
      </c>
      <c r="D32" s="58">
        <v>1.6681309666930351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0.43048805239999999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5.2999999999999999E-2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2.4011122949653489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0.65359572419241407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205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0.14000000000000001</v>
      </c>
      <c r="E2" s="62">
        <f>food_insecure</f>
        <v>0.14000000000000001</v>
      </c>
      <c r="F2" s="62">
        <f>food_insecure</f>
        <v>0.14000000000000001</v>
      </c>
      <c r="G2" s="62">
        <f>food_insecure</f>
        <v>0.14000000000000001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0.14000000000000001</v>
      </c>
      <c r="F5" s="62">
        <f>food_insecure</f>
        <v>0.14000000000000001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0.14000000000000001</v>
      </c>
      <c r="F8" s="62">
        <f>food_insecure</f>
        <v>0.14000000000000001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0.14000000000000001</v>
      </c>
      <c r="F9" s="62">
        <f>food_insecure</f>
        <v>0.14000000000000001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0.83599999999999997</v>
      </c>
      <c r="E10" s="62">
        <f>IF(ISBLANK(comm_deliv), frac_children_health_facility,1)</f>
        <v>0.83599999999999997</v>
      </c>
      <c r="F10" s="62">
        <f>IF(ISBLANK(comm_deliv), frac_children_health_facility,1)</f>
        <v>0.83599999999999997</v>
      </c>
      <c r="G10" s="62">
        <f>IF(ISBLANK(comm_deliv), frac_children_health_facility,1)</f>
        <v>0.83599999999999997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0.14000000000000001</v>
      </c>
      <c r="I15" s="62">
        <f>food_insecure</f>
        <v>0.14000000000000001</v>
      </c>
      <c r="J15" s="62">
        <f>food_insecure</f>
        <v>0.14000000000000001</v>
      </c>
      <c r="K15" s="62">
        <f>food_insecure</f>
        <v>0.14000000000000001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0.86699999999999999</v>
      </c>
      <c r="I18" s="62">
        <f>frac_PW_health_facility</f>
        <v>0.86699999999999999</v>
      </c>
      <c r="J18" s="62">
        <f>frac_PW_health_facility</f>
        <v>0.86699999999999999</v>
      </c>
      <c r="K18" s="62">
        <f>frac_PW_health_facility</f>
        <v>0.86699999999999999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0.47499999999999998</v>
      </c>
      <c r="M24" s="62">
        <f>famplan_unmet_need</f>
        <v>0.47499999999999998</v>
      </c>
      <c r="N24" s="62">
        <f>famplan_unmet_need</f>
        <v>0.47499999999999998</v>
      </c>
      <c r="O24" s="62">
        <f>famplan_unmet_need</f>
        <v>0.47499999999999998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7.3408483139038097E-2</v>
      </c>
      <c r="M25" s="62">
        <f>(1-food_insecure)*(0.49)+food_insecure*(0.7)</f>
        <v>0.51939999999999997</v>
      </c>
      <c r="N25" s="62">
        <f>(1-food_insecure)*(0.49)+food_insecure*(0.7)</f>
        <v>0.51939999999999997</v>
      </c>
      <c r="O25" s="62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3.1460778488159181E-2</v>
      </c>
      <c r="M26" s="62">
        <f>(1-food_insecure)*(0.21)+food_insecure*(0.3)</f>
        <v>0.22259999999999999</v>
      </c>
      <c r="N26" s="62">
        <f>(1-food_insecure)*(0.21)+food_insecure*(0.3)</f>
        <v>0.22259999999999999</v>
      </c>
      <c r="O26" s="62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3.6463975067138679E-2</v>
      </c>
      <c r="M27" s="62">
        <f>(1-food_insecure)*(0.3)</f>
        <v>0.25800000000000001</v>
      </c>
      <c r="N27" s="62">
        <f>(1-food_insecure)*(0.3)</f>
        <v>0.25800000000000001</v>
      </c>
      <c r="O27" s="62">
        <f>(1-food_insecure)*(0.3)</f>
        <v>0.25800000000000001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0.85866676330566405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15459.888000000001</v>
      </c>
      <c r="C2" s="50">
        <v>36000</v>
      </c>
      <c r="D2" s="50">
        <v>73000</v>
      </c>
      <c r="E2" s="50">
        <v>46000</v>
      </c>
      <c r="F2" s="50">
        <v>48000</v>
      </c>
      <c r="G2" s="17">
        <f t="shared" ref="G2:G16" si="0">C2+D2+E2+F2</f>
        <v>203000</v>
      </c>
      <c r="H2" s="17">
        <f t="shared" ref="H2:H40" si="1">(B2 + stillbirth*B2/(1000-stillbirth))/(1-abortion)</f>
        <v>17814.366997291494</v>
      </c>
      <c r="I2" s="17">
        <f t="shared" ref="I2:I40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0.17755389521953291</v>
      </c>
    </row>
    <row r="5" spans="1:8" ht="15.75" customHeight="1" x14ac:dyDescent="0.25">
      <c r="B5" s="19" t="s">
        <v>70</v>
      </c>
      <c r="C5" s="51">
        <v>4.8224996806353983E-2</v>
      </c>
    </row>
    <row r="6" spans="1:8" ht="15.75" customHeight="1" x14ac:dyDescent="0.25">
      <c r="B6" s="19" t="s">
        <v>71</v>
      </c>
      <c r="C6" s="51">
        <v>0.22933059814212961</v>
      </c>
    </row>
    <row r="7" spans="1:8" ht="15.75" customHeight="1" x14ac:dyDescent="0.25">
      <c r="B7" s="19" t="s">
        <v>72</v>
      </c>
      <c r="C7" s="51">
        <v>0.31537747942793543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0.10889232299517181</v>
      </c>
    </row>
    <row r="10" spans="1:8" ht="15.75" customHeight="1" x14ac:dyDescent="0.25">
      <c r="B10" s="19" t="s">
        <v>75</v>
      </c>
      <c r="C10" s="51">
        <v>0.1206207074088763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9.4827146151581304E-2</v>
      </c>
      <c r="D14" s="51">
        <v>9.4827146151581304E-2</v>
      </c>
      <c r="E14" s="51">
        <v>9.4827146151581304E-2</v>
      </c>
      <c r="F14" s="51">
        <v>9.4827146151581304E-2</v>
      </c>
    </row>
    <row r="15" spans="1:8" ht="15.75" customHeight="1" x14ac:dyDescent="0.25">
      <c r="B15" s="19" t="s">
        <v>82</v>
      </c>
      <c r="C15" s="51">
        <v>0.16152400212526699</v>
      </c>
      <c r="D15" s="51">
        <v>0.16152400212526699</v>
      </c>
      <c r="E15" s="51">
        <v>0.16152400212526699</v>
      </c>
      <c r="F15" s="51">
        <v>0.16152400212526699</v>
      </c>
    </row>
    <row r="16" spans="1:8" ht="15.75" customHeight="1" x14ac:dyDescent="0.25">
      <c r="B16" s="19" t="s">
        <v>83</v>
      </c>
      <c r="C16" s="51">
        <v>3.073145596003013E-2</v>
      </c>
      <c r="D16" s="51">
        <v>3.073145596003013E-2</v>
      </c>
      <c r="E16" s="51">
        <v>3.073145596003013E-2</v>
      </c>
      <c r="F16" s="51">
        <v>3.073145596003013E-2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2.4454213757058078E-2</v>
      </c>
      <c r="D18" s="51">
        <v>2.4454213757058078E-2</v>
      </c>
      <c r="E18" s="51">
        <v>2.4454213757058078E-2</v>
      </c>
      <c r="F18" s="51">
        <v>2.4454213757058078E-2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7.2353682636764033E-2</v>
      </c>
      <c r="D20" s="51">
        <v>7.2353682636764033E-2</v>
      </c>
      <c r="E20" s="51">
        <v>7.2353682636764033E-2</v>
      </c>
      <c r="F20" s="51">
        <v>7.2353682636764033E-2</v>
      </c>
    </row>
    <row r="21" spans="1:8" ht="15.75" customHeight="1" x14ac:dyDescent="0.25">
      <c r="B21" s="19" t="s">
        <v>88</v>
      </c>
      <c r="C21" s="51">
        <v>0.19440803624664019</v>
      </c>
      <c r="D21" s="51">
        <v>0.19440803624664019</v>
      </c>
      <c r="E21" s="51">
        <v>0.19440803624664019</v>
      </c>
      <c r="F21" s="51">
        <v>0.19440803624664019</v>
      </c>
    </row>
    <row r="22" spans="1:8" ht="15.75" customHeight="1" x14ac:dyDescent="0.25">
      <c r="B22" s="19" t="s">
        <v>89</v>
      </c>
      <c r="C22" s="51">
        <v>0.42170146312265933</v>
      </c>
      <c r="D22" s="51">
        <v>0.42170146312265933</v>
      </c>
      <c r="E22" s="51">
        <v>0.42170146312265933</v>
      </c>
      <c r="F22" s="51">
        <v>0.42170146312265933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5.6908684000000001E-2</v>
      </c>
    </row>
    <row r="27" spans="1:8" ht="15.75" customHeight="1" x14ac:dyDescent="0.25">
      <c r="B27" s="19" t="s">
        <v>92</v>
      </c>
      <c r="C27" s="51">
        <v>0.147893197</v>
      </c>
    </row>
    <row r="28" spans="1:8" ht="15.75" customHeight="1" x14ac:dyDescent="0.25">
      <c r="B28" s="19" t="s">
        <v>93</v>
      </c>
      <c r="C28" s="51">
        <v>0.14146481499999999</v>
      </c>
    </row>
    <row r="29" spans="1:8" ht="15.75" customHeight="1" x14ac:dyDescent="0.25">
      <c r="B29" s="19" t="s">
        <v>94</v>
      </c>
      <c r="C29" s="51">
        <v>0.127987182</v>
      </c>
    </row>
    <row r="30" spans="1:8" ht="15.75" customHeight="1" x14ac:dyDescent="0.25">
      <c r="B30" s="19" t="s">
        <v>95</v>
      </c>
      <c r="C30" s="51">
        <v>5.0805205000000013E-2</v>
      </c>
    </row>
    <row r="31" spans="1:8" ht="15.75" customHeight="1" x14ac:dyDescent="0.25">
      <c r="B31" s="19" t="s">
        <v>96</v>
      </c>
      <c r="C31" s="51">
        <v>0.14241514399999999</v>
      </c>
    </row>
    <row r="32" spans="1:8" ht="15.75" customHeight="1" x14ac:dyDescent="0.25">
      <c r="B32" s="19" t="s">
        <v>97</v>
      </c>
      <c r="C32" s="51">
        <v>2.5668638000000001E-2</v>
      </c>
    </row>
    <row r="33" spans="2:3" ht="15.75" customHeight="1" x14ac:dyDescent="0.25">
      <c r="B33" s="19" t="s">
        <v>98</v>
      </c>
      <c r="C33" s="51">
        <v>0.108201272</v>
      </c>
    </row>
    <row r="34" spans="2:3" ht="15.75" customHeight="1" x14ac:dyDescent="0.25">
      <c r="B34" s="19" t="s">
        <v>99</v>
      </c>
      <c r="C34" s="51">
        <v>0.19865586199999999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104</v>
      </c>
      <c r="C4" s="53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105</v>
      </c>
      <c r="C5" s="53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109</v>
      </c>
      <c r="C10" s="53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110</v>
      </c>
      <c r="C11" s="53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5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5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5">
      <c r="B5" s="3" t="s">
        <v>122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2023-01-17T02:33:01Z</dcterms:modified>
</cp:coreProperties>
</file>