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C48B4EE-BC41-4F12-ADCC-DE486E43B91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<sst xmlns="http://schemas.openxmlformats.org/spreadsheetml/2006/main" count="2089" uniqueCount="342">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</sst>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1842270.890625</v>
      </c>
    </row>
    <row r="8" spans="1:3" ht="15" customHeight="1" x14ac:dyDescent="0.25">
      <c r="B8" s="5" t="s">
        <v>8</v>
      </c>
      <c r="C8" s="44">
        <v>0.14199999999999999</v>
      </c>
    </row>
    <row r="9" spans="1:3" ht="15" customHeight="1" x14ac:dyDescent="0.25">
      <c r="B9" s="5" t="s">
        <v>9</v>
      </c>
      <c r="C9" s="45">
        <v>0.17799999999999999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0.75599999999999989</v>
      </c>
    </row>
    <row r="12" spans="1:3" ht="15" customHeight="1" x14ac:dyDescent="0.25">
      <c r="B12" s="5" t="s">
        <v>12</v>
      </c>
      <c r="C12" s="44">
        <v>0.68799999999999994</v>
      </c>
    </row>
    <row r="13" spans="1:3" ht="15" customHeight="1" x14ac:dyDescent="0.25">
      <c r="B13" s="5" t="s">
        <v>13</v>
      </c>
      <c r="C13" s="44">
        <v>0.436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0.1135</v>
      </c>
    </row>
    <row r="24" spans="1:3" ht="15" customHeight="1" x14ac:dyDescent="0.25">
      <c r="B24" s="15" t="s">
        <v>22</v>
      </c>
      <c r="C24" s="45">
        <v>0.59699999999999998</v>
      </c>
    </row>
    <row r="25" spans="1:3" ht="15" customHeight="1" x14ac:dyDescent="0.25">
      <c r="B25" s="15" t="s">
        <v>23</v>
      </c>
      <c r="C25" s="45">
        <v>0.25979999999999998</v>
      </c>
    </row>
    <row r="26" spans="1:3" ht="15" customHeight="1" x14ac:dyDescent="0.25">
      <c r="B26" s="15" t="s">
        <v>24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0.38913864529221698</v>
      </c>
    </row>
    <row r="30" spans="1:3" ht="14.25" customHeight="1" x14ac:dyDescent="0.25">
      <c r="B30" s="25" t="s">
        <v>27</v>
      </c>
      <c r="C30" s="100">
        <v>3.1744721789365098E-2</v>
      </c>
    </row>
    <row r="31" spans="1:3" ht="14.25" customHeight="1" x14ac:dyDescent="0.25">
      <c r="B31" s="25" t="s">
        <v>28</v>
      </c>
      <c r="C31" s="100">
        <v>4.94640797290107E-2</v>
      </c>
    </row>
    <row r="32" spans="1:3" ht="14.25" customHeight="1" x14ac:dyDescent="0.25">
      <c r="B32" s="25" t="s">
        <v>29</v>
      </c>
      <c r="C32" s="100">
        <v>0.52965255318940696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14.490743071716301</v>
      </c>
    </row>
    <row r="38" spans="1:5" ht="15" customHeight="1" x14ac:dyDescent="0.25">
      <c r="B38" s="11" t="s">
        <v>34</v>
      </c>
      <c r="C38" s="43">
        <v>22.8336007086824</v>
      </c>
      <c r="D38" s="12"/>
      <c r="E38" s="13"/>
    </row>
    <row r="39" spans="1:5" ht="15" customHeight="1" x14ac:dyDescent="0.25">
      <c r="B39" s="11" t="s">
        <v>35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99">
        <v>1.6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2.3543399999999999E-2</v>
      </c>
      <c r="D45" s="12"/>
    </row>
    <row r="46" spans="1:5" ht="15.75" customHeight="1" x14ac:dyDescent="0.25">
      <c r="B46" s="11" t="s">
        <v>41</v>
      </c>
      <c r="C46" s="45">
        <v>8.1953099999999987E-2</v>
      </c>
      <c r="D46" s="12"/>
    </row>
    <row r="47" spans="1:5" ht="15.75" customHeight="1" x14ac:dyDescent="0.25">
      <c r="B47" s="11" t="s">
        <v>42</v>
      </c>
      <c r="C47" s="45">
        <v>0.1638376</v>
      </c>
      <c r="D47" s="12"/>
      <c r="E47" s="13"/>
    </row>
    <row r="48" spans="1:5" ht="15" customHeight="1" x14ac:dyDescent="0.25">
      <c r="B48" s="11" t="s">
        <v>43</v>
      </c>
      <c r="C48" s="46">
        <v>0.73066590000000009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0.47050399999999998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0.12122239999999999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0.58700462107792495</v>
      </c>
      <c r="C2" s="57">
        <v>0.95</v>
      </c>
      <c r="D2" s="58">
        <v>39.696912528269593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42.56131478053868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126.9907238189386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0.60121428364803742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0.18189922202611</v>
      </c>
      <c r="C10" s="57">
        <v>0.95</v>
      </c>
      <c r="D10" s="58">
        <v>13.57902668055927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0.18189922202611</v>
      </c>
      <c r="C11" s="57">
        <v>0.95</v>
      </c>
      <c r="D11" s="58">
        <v>13.57902668055927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0.18189922202611</v>
      </c>
      <c r="C12" s="57">
        <v>0.95</v>
      </c>
      <c r="D12" s="58">
        <v>13.57902668055927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0.18189922202611</v>
      </c>
      <c r="C13" s="57">
        <v>0.95</v>
      </c>
      <c r="D13" s="58">
        <v>13.57902668055927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0.18189922202611</v>
      </c>
      <c r="C14" s="57">
        <v>0.95</v>
      </c>
      <c r="D14" s="58">
        <v>13.57902668055927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0.18189922202611</v>
      </c>
      <c r="C15" s="57">
        <v>0.95</v>
      </c>
      <c r="D15" s="58">
        <v>13.57902668055927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0.31826941840934792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4.1250299999999997E-2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0.73</v>
      </c>
      <c r="C18" s="57">
        <v>0.95</v>
      </c>
      <c r="D18" s="58">
        <v>3.014096374602512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3.014096374602512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0.83232830000000002</v>
      </c>
      <c r="C21" s="57">
        <v>0.95</v>
      </c>
      <c r="D21" s="58">
        <v>5.9848115273531732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23.193313917820198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4.4856136591440912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0.21039511534569999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0.14187003123754299</v>
      </c>
      <c r="C27" s="57">
        <v>0.95</v>
      </c>
      <c r="D27" s="58">
        <v>19.58054575546414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0.59226965979775503</v>
      </c>
      <c r="C29" s="57">
        <v>0.95</v>
      </c>
      <c r="D29" s="58">
        <v>71.806854509052982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3.2115414876650559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0.16600000000000001</v>
      </c>
      <c r="C32" s="57">
        <v>0.95</v>
      </c>
      <c r="D32" s="58">
        <v>0.63634500895123969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0.22613632678985601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4.5057489999999999E-2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3.6117709663371329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0.261278816724207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205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0.14199999999999999</v>
      </c>
      <c r="E2" s="62">
        <f>food_insecure</f>
        <v>0.14199999999999999</v>
      </c>
      <c r="F2" s="62">
        <f>food_insecure</f>
        <v>0.14199999999999999</v>
      </c>
      <c r="G2" s="62">
        <f>food_insecure</f>
        <v>0.14199999999999999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0.14199999999999999</v>
      </c>
      <c r="F5" s="62">
        <f>food_insecure</f>
        <v>0.14199999999999999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0.14199999999999999</v>
      </c>
      <c r="F8" s="62">
        <f>food_insecure</f>
        <v>0.14199999999999999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0.14199999999999999</v>
      </c>
      <c r="F9" s="62">
        <f>food_insecure</f>
        <v>0.14199999999999999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0.68799999999999994</v>
      </c>
      <c r="E10" s="62">
        <f>IF(ISBLANK(comm_deliv), frac_children_health_facility,1)</f>
        <v>0.68799999999999994</v>
      </c>
      <c r="F10" s="62">
        <f>IF(ISBLANK(comm_deliv), frac_children_health_facility,1)</f>
        <v>0.68799999999999994</v>
      </c>
      <c r="G10" s="62">
        <f>IF(ISBLANK(comm_deliv), frac_children_health_facility,1)</f>
        <v>0.68799999999999994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0.14199999999999999</v>
      </c>
      <c r="I15" s="62">
        <f>food_insecure</f>
        <v>0.14199999999999999</v>
      </c>
      <c r="J15" s="62">
        <f>food_insecure</f>
        <v>0.14199999999999999</v>
      </c>
      <c r="K15" s="62">
        <f>food_insecure</f>
        <v>0.14199999999999999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0.75599999999999989</v>
      </c>
      <c r="I18" s="62">
        <f>frac_PW_health_facility</f>
        <v>0.75599999999999989</v>
      </c>
      <c r="J18" s="62">
        <f>frac_PW_health_facility</f>
        <v>0.75599999999999989</v>
      </c>
      <c r="K18" s="62">
        <f>frac_PW_health_facility</f>
        <v>0.75599999999999989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0.17799999999999999</v>
      </c>
      <c r="I19" s="62">
        <f>frac_malaria_risk</f>
        <v>0.17799999999999999</v>
      </c>
      <c r="J19" s="62">
        <f>frac_malaria_risk</f>
        <v>0.17799999999999999</v>
      </c>
      <c r="K19" s="62">
        <f>frac_malaria_risk</f>
        <v>0.17799999999999999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0.436</v>
      </c>
      <c r="M24" s="62">
        <f>famplan_unmet_need</f>
        <v>0.436</v>
      </c>
      <c r="N24" s="62">
        <f>famplan_unmet_need</f>
        <v>0.436</v>
      </c>
      <c r="O24" s="62">
        <f>famplan_unmet_need</f>
        <v>0.436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9.6641300650271988E-2</v>
      </c>
      <c r="M25" s="62">
        <f>(1-food_insecure)*(0.49)+food_insecure*(0.7)</f>
        <v>0.51981999999999995</v>
      </c>
      <c r="N25" s="62">
        <f>(1-food_insecure)*(0.49)+food_insecure*(0.7)</f>
        <v>0.51981999999999995</v>
      </c>
      <c r="O25" s="62">
        <f>(1-food_insecure)*(0.49)+food_insecure*(0.7)</f>
        <v>0.51981999999999995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4.1417700278687998E-2</v>
      </c>
      <c r="M26" s="62">
        <f>(1-food_insecure)*(0.21)+food_insecure*(0.3)</f>
        <v>0.22277999999999998</v>
      </c>
      <c r="N26" s="62">
        <f>(1-food_insecure)*(0.21)+food_insecure*(0.3)</f>
        <v>0.22277999999999998</v>
      </c>
      <c r="O26" s="62">
        <f>(1-food_insecure)*(0.21)+food_insecure*(0.3)</f>
        <v>0.22277999999999998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4.7854008671039998E-2</v>
      </c>
      <c r="M27" s="62">
        <f>(1-food_insecure)*(0.3)</f>
        <v>0.25739999999999996</v>
      </c>
      <c r="N27" s="62">
        <f>(1-food_insecure)*(0.3)</f>
        <v>0.25739999999999996</v>
      </c>
      <c r="O27" s="62">
        <f>(1-food_insecure)*(0.3)</f>
        <v>0.25739999999999996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0.81408699039999999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0.17799999999999999</v>
      </c>
      <c r="D34" s="62">
        <f t="shared" si="3"/>
        <v>0.17799999999999999</v>
      </c>
      <c r="E34" s="62">
        <f t="shared" si="3"/>
        <v>0.17799999999999999</v>
      </c>
      <c r="F34" s="62">
        <f t="shared" si="3"/>
        <v>0.17799999999999999</v>
      </c>
      <c r="G34" s="62">
        <f t="shared" si="3"/>
        <v>0.17799999999999999</v>
      </c>
      <c r="H34" s="62">
        <f t="shared" si="3"/>
        <v>0.17799999999999999</v>
      </c>
      <c r="I34" s="62">
        <f t="shared" si="3"/>
        <v>0.17799999999999999</v>
      </c>
      <c r="J34" s="62">
        <f t="shared" si="3"/>
        <v>0.17799999999999999</v>
      </c>
      <c r="K34" s="62">
        <f t="shared" si="3"/>
        <v>0.17799999999999999</v>
      </c>
      <c r="L34" s="62">
        <f t="shared" si="3"/>
        <v>0.17799999999999999</v>
      </c>
      <c r="M34" s="62">
        <f t="shared" si="3"/>
        <v>0.17799999999999999</v>
      </c>
      <c r="N34" s="62">
        <f t="shared" si="3"/>
        <v>0.17799999999999999</v>
      </c>
      <c r="O34" s="62">
        <f t="shared" si="3"/>
        <v>0.17799999999999999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356793.19679999998</v>
      </c>
      <c r="C2" s="50">
        <v>732000</v>
      </c>
      <c r="D2" s="50">
        <v>1531000</v>
      </c>
      <c r="E2" s="50">
        <v>1493000</v>
      </c>
      <c r="F2" s="50">
        <v>804000</v>
      </c>
      <c r="G2" s="17">
        <f t="shared" ref="G2:G16" si="0">C2+D2+E2+F2</f>
        <v>4560000</v>
      </c>
      <c r="H2" s="17">
        <f t="shared" ref="H2:H40" si="1">(B2 + stillbirth*B2/(1000-stillbirth))/(1-abortion)</f>
        <v>410557.69185111712</v>
      </c>
      <c r="I2" s="17">
        <f t="shared" ref="I2:I40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3.3048458442007408E-3</v>
      </c>
    </row>
    <row r="4" spans="1:8" ht="15.75" customHeight="1" x14ac:dyDescent="0.25">
      <c r="B4" s="19" t="s">
        <v>69</v>
      </c>
      <c r="C4" s="51">
        <v>0.16086401800353381</v>
      </c>
    </row>
    <row r="5" spans="1:8" ht="15.75" customHeight="1" x14ac:dyDescent="0.25">
      <c r="B5" s="19" t="s">
        <v>70</v>
      </c>
      <c r="C5" s="51">
        <v>5.5284278883781859E-2</v>
      </c>
    </row>
    <row r="6" spans="1:8" ht="15.75" customHeight="1" x14ac:dyDescent="0.25">
      <c r="B6" s="19" t="s">
        <v>71</v>
      </c>
      <c r="C6" s="51">
        <v>0.2310749536057104</v>
      </c>
    </row>
    <row r="7" spans="1:8" ht="15.75" customHeight="1" x14ac:dyDescent="0.25">
      <c r="B7" s="19" t="s">
        <v>72</v>
      </c>
      <c r="C7" s="51">
        <v>0.31128333106656503</v>
      </c>
    </row>
    <row r="8" spans="1:8" ht="15.75" customHeight="1" x14ac:dyDescent="0.25">
      <c r="B8" s="19" t="s">
        <v>73</v>
      </c>
      <c r="C8" s="51">
        <v>2.9736399061303211E-3</v>
      </c>
    </row>
    <row r="9" spans="1:8" ht="15.75" customHeight="1" x14ac:dyDescent="0.25">
      <c r="B9" s="19" t="s">
        <v>74</v>
      </c>
      <c r="C9" s="51">
        <v>0.15495940926118229</v>
      </c>
    </row>
    <row r="10" spans="1:8" ht="15.75" customHeight="1" x14ac:dyDescent="0.25">
      <c r="B10" s="19" t="s">
        <v>75</v>
      </c>
      <c r="C10" s="51">
        <v>8.0255523428895581E-2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0.14885089489433759</v>
      </c>
      <c r="D14" s="51">
        <v>0.14885089489433759</v>
      </c>
      <c r="E14" s="51">
        <v>0.14885089489433759</v>
      </c>
      <c r="F14" s="51">
        <v>0.14885089489433759</v>
      </c>
    </row>
    <row r="15" spans="1:8" ht="15.75" customHeight="1" x14ac:dyDescent="0.25">
      <c r="B15" s="19" t="s">
        <v>82</v>
      </c>
      <c r="C15" s="51">
        <v>0.2330056233224557</v>
      </c>
      <c r="D15" s="51">
        <v>0.2330056233224557</v>
      </c>
      <c r="E15" s="51">
        <v>0.2330056233224557</v>
      </c>
      <c r="F15" s="51">
        <v>0.2330056233224557</v>
      </c>
    </row>
    <row r="16" spans="1:8" ht="15.75" customHeight="1" x14ac:dyDescent="0.25">
      <c r="B16" s="19" t="s">
        <v>83</v>
      </c>
      <c r="C16" s="51">
        <v>2.2127469960708669E-2</v>
      </c>
      <c r="D16" s="51">
        <v>2.2127469960708669E-2</v>
      </c>
      <c r="E16" s="51">
        <v>2.2127469960708669E-2</v>
      </c>
      <c r="F16" s="51">
        <v>2.2127469960708669E-2</v>
      </c>
    </row>
    <row r="17" spans="1:8" ht="15.75" customHeight="1" x14ac:dyDescent="0.25">
      <c r="B17" s="19" t="s">
        <v>84</v>
      </c>
      <c r="C17" s="51">
        <v>3.4086356496196178E-3</v>
      </c>
      <c r="D17" s="51">
        <v>3.4086356496196178E-3</v>
      </c>
      <c r="E17" s="51">
        <v>3.4086356496196178E-3</v>
      </c>
      <c r="F17" s="51">
        <v>3.4086356496196178E-3</v>
      </c>
    </row>
    <row r="18" spans="1:8" ht="15.75" customHeight="1" x14ac:dyDescent="0.25">
      <c r="B18" s="19" t="s">
        <v>85</v>
      </c>
      <c r="C18" s="51">
        <v>6.0653355516101662E-3</v>
      </c>
      <c r="D18" s="51">
        <v>6.0653355516101662E-3</v>
      </c>
      <c r="E18" s="51">
        <v>6.0653355516101662E-3</v>
      </c>
      <c r="F18" s="51">
        <v>6.0653355516101662E-3</v>
      </c>
    </row>
    <row r="19" spans="1:8" ht="15.75" customHeight="1" x14ac:dyDescent="0.25">
      <c r="B19" s="19" t="s">
        <v>86</v>
      </c>
      <c r="C19" s="51">
        <v>4.3952070644144338E-2</v>
      </c>
      <c r="D19" s="51">
        <v>4.3952070644144338E-2</v>
      </c>
      <c r="E19" s="51">
        <v>4.3952070644144338E-2</v>
      </c>
      <c r="F19" s="51">
        <v>4.3952070644144338E-2</v>
      </c>
    </row>
    <row r="20" spans="1:8" ht="15.75" customHeight="1" x14ac:dyDescent="0.25">
      <c r="B20" s="19" t="s">
        <v>87</v>
      </c>
      <c r="C20" s="51">
        <v>1.3575328274587529E-2</v>
      </c>
      <c r="D20" s="51">
        <v>1.3575328274587529E-2</v>
      </c>
      <c r="E20" s="51">
        <v>1.3575328274587529E-2</v>
      </c>
      <c r="F20" s="51">
        <v>1.3575328274587529E-2</v>
      </c>
    </row>
    <row r="21" spans="1:8" ht="15.75" customHeight="1" x14ac:dyDescent="0.25">
      <c r="B21" s="19" t="s">
        <v>88</v>
      </c>
      <c r="C21" s="51">
        <v>0.16642027091027631</v>
      </c>
      <c r="D21" s="51">
        <v>0.16642027091027631</v>
      </c>
      <c r="E21" s="51">
        <v>0.16642027091027631</v>
      </c>
      <c r="F21" s="51">
        <v>0.16642027091027631</v>
      </c>
    </row>
    <row r="22" spans="1:8" ht="15.75" customHeight="1" x14ac:dyDescent="0.25">
      <c r="B22" s="19" t="s">
        <v>89</v>
      </c>
      <c r="C22" s="51">
        <v>0.36259437079225998</v>
      </c>
      <c r="D22" s="51">
        <v>0.36259437079225998</v>
      </c>
      <c r="E22" s="51">
        <v>0.36259437079225998</v>
      </c>
      <c r="F22" s="51">
        <v>0.36259437079225998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4.7776088999999987E-2</v>
      </c>
    </row>
    <row r="27" spans="1:8" ht="15.75" customHeight="1" x14ac:dyDescent="0.25">
      <c r="B27" s="19" t="s">
        <v>92</v>
      </c>
      <c r="C27" s="51">
        <v>1.8197206E-2</v>
      </c>
    </row>
    <row r="28" spans="1:8" ht="15.75" customHeight="1" x14ac:dyDescent="0.25">
      <c r="B28" s="19" t="s">
        <v>93</v>
      </c>
      <c r="C28" s="51">
        <v>0.22881369300000001</v>
      </c>
    </row>
    <row r="29" spans="1:8" ht="15.75" customHeight="1" x14ac:dyDescent="0.25">
      <c r="B29" s="19" t="s">
        <v>94</v>
      </c>
      <c r="C29" s="51">
        <v>0.13822648400000001</v>
      </c>
    </row>
    <row r="30" spans="1:8" ht="15.75" customHeight="1" x14ac:dyDescent="0.25">
      <c r="B30" s="19" t="s">
        <v>95</v>
      </c>
      <c r="C30" s="51">
        <v>5.0121434999999999E-2</v>
      </c>
    </row>
    <row r="31" spans="1:8" ht="15.75" customHeight="1" x14ac:dyDescent="0.25">
      <c r="B31" s="19" t="s">
        <v>96</v>
      </c>
      <c r="C31" s="51">
        <v>6.9180167000000001E-2</v>
      </c>
    </row>
    <row r="32" spans="1:8" ht="15.75" customHeight="1" x14ac:dyDescent="0.25">
      <c r="B32" s="19" t="s">
        <v>97</v>
      </c>
      <c r="C32" s="51">
        <v>0.14697111700000001</v>
      </c>
    </row>
    <row r="33" spans="2:3" ht="15.75" customHeight="1" x14ac:dyDescent="0.25">
      <c r="B33" s="19" t="s">
        <v>98</v>
      </c>
      <c r="C33" s="51">
        <v>0.122692382</v>
      </c>
    </row>
    <row r="34" spans="2:3" ht="15.75" customHeight="1" x14ac:dyDescent="0.25">
      <c r="B34" s="19" t="s">
        <v>99</v>
      </c>
      <c r="C34" s="51">
        <v>0.17802142600000001</v>
      </c>
    </row>
    <row r="35" spans="2:3" ht="15.75" customHeight="1" x14ac:dyDescent="0.25">
      <c r="B35" s="27" t="s">
        <v>30</v>
      </c>
      <c r="C35" s="47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104</v>
      </c>
      <c r="C4" s="53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105</v>
      </c>
      <c r="C5" s="53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109</v>
      </c>
      <c r="C10" s="53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110</v>
      </c>
      <c r="C11" s="53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5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5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5">
      <c r="B5" s="3" t="s">
        <v>122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2023-01-17T02:31:48Z</dcterms:modified>
</cp:coreProperties>
</file>