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64CFBF8-2E25-449B-9914-2213143DAE9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<sst xmlns="http://schemas.openxmlformats.org/spreadsheetml/2006/main" count="2089" uniqueCount="342">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</sst>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37035.955810546897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0.89240097045898392</v>
      </c>
    </row>
    <row r="11" spans="1:3" ht="15" customHeight="1" x14ac:dyDescent="0.25">
      <c r="B11" s="5" t="s">
        <v>11</v>
      </c>
      <c r="C11" s="44">
        <v>0.86599999999999999</v>
      </c>
    </row>
    <row r="12" spans="1:3" ht="15" customHeight="1" x14ac:dyDescent="0.25">
      <c r="B12" s="5" t="s">
        <v>12</v>
      </c>
      <c r="C12" s="44">
        <v>0.89400000000000002</v>
      </c>
    </row>
    <row r="13" spans="1:3" ht="15" customHeight="1" x14ac:dyDescent="0.25">
      <c r="B13" s="5" t="s">
        <v>13</v>
      </c>
      <c r="C13" s="44">
        <v>0.65900000000000003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0.53120000000000001</v>
      </c>
    </row>
    <row r="25" spans="1:3" ht="15" customHeight="1" x14ac:dyDescent="0.25">
      <c r="B25" s="15" t="s">
        <v>23</v>
      </c>
      <c r="C25" s="45">
        <v>0.40350000000000003</v>
      </c>
    </row>
    <row r="26" spans="1:3" ht="15" customHeight="1" x14ac:dyDescent="0.25">
      <c r="B26" s="15" t="s">
        <v>24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1.30269341644374</v>
      </c>
    </row>
    <row r="38" spans="1:5" ht="15" customHeight="1" x14ac:dyDescent="0.25">
      <c r="B38" s="11" t="s">
        <v>34</v>
      </c>
      <c r="C38" s="43">
        <v>2.0397516103772699</v>
      </c>
      <c r="D38" s="12"/>
      <c r="E38" s="13"/>
    </row>
    <row r="39" spans="1:5" ht="15" customHeight="1" x14ac:dyDescent="0.25">
      <c r="B39" s="11" t="s">
        <v>35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99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0.62463999999999997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5.4530763999999898E-2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0.72988272117618491</v>
      </c>
      <c r="C2" s="57">
        <v>0.95</v>
      </c>
      <c r="D2" s="58">
        <v>76.430830296277207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40.292575813137638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702.89347992688124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6.6292215715502589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0.22617385687432801</v>
      </c>
      <c r="C10" s="57">
        <v>0.95</v>
      </c>
      <c r="D10" s="58">
        <v>13.42487525693355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0.22617385687432801</v>
      </c>
      <c r="C11" s="57">
        <v>0.95</v>
      </c>
      <c r="D11" s="58">
        <v>13.42487525693355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0.22617385687432801</v>
      </c>
      <c r="C12" s="57">
        <v>0.95</v>
      </c>
      <c r="D12" s="58">
        <v>13.42487525693355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0.22617385687432801</v>
      </c>
      <c r="C13" s="57">
        <v>0.95</v>
      </c>
      <c r="D13" s="58">
        <v>13.42487525693355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0.22617385687432801</v>
      </c>
      <c r="C14" s="57">
        <v>0.95</v>
      </c>
      <c r="D14" s="58">
        <v>13.42487525693355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0.22617385687432801</v>
      </c>
      <c r="C15" s="57">
        <v>0.95</v>
      </c>
      <c r="D15" s="58">
        <v>13.42487525693355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1.131641056828899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16.11738326300533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16.11738326300533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0.98607889999999998</v>
      </c>
      <c r="C21" s="57">
        <v>0.95</v>
      </c>
      <c r="D21" s="58">
        <v>70.114008769456447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23.383432158561249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4.5372725454372071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0.2492600382631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0.17640148089952101</v>
      </c>
      <c r="C27" s="57">
        <v>0.95</v>
      </c>
      <c r="D27" s="58">
        <v>18.854821117415401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0.9777387829326899</v>
      </c>
      <c r="C29" s="57">
        <v>0.95</v>
      </c>
      <c r="D29" s="58">
        <v>155.6465054085146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1.36088480804361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1.41739738E-2</v>
      </c>
      <c r="C32" s="57">
        <v>0.95</v>
      </c>
      <c r="D32" s="58">
        <v>2.472250321876178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0.21345476806163799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2.134910144430378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0.84879424812536697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205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1.7000000000000001E-2</v>
      </c>
      <c r="E2" s="62">
        <f>food_insecure</f>
        <v>1.7000000000000001E-2</v>
      </c>
      <c r="F2" s="62">
        <f>food_insecure</f>
        <v>1.7000000000000001E-2</v>
      </c>
      <c r="G2" s="62">
        <f>food_insecure</f>
        <v>1.7000000000000001E-2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1.7000000000000001E-2</v>
      </c>
      <c r="F5" s="62">
        <f>food_insecure</f>
        <v>1.7000000000000001E-2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1.7000000000000001E-2</v>
      </c>
      <c r="F8" s="62">
        <f>food_insecure</f>
        <v>1.7000000000000001E-2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1.7000000000000001E-2</v>
      </c>
      <c r="F9" s="62">
        <f>food_insecure</f>
        <v>1.7000000000000001E-2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0.89400000000000002</v>
      </c>
      <c r="E10" s="62">
        <f>IF(ISBLANK(comm_deliv), frac_children_health_facility,1)</f>
        <v>0.89400000000000002</v>
      </c>
      <c r="F10" s="62">
        <f>IF(ISBLANK(comm_deliv), frac_children_health_facility,1)</f>
        <v>0.89400000000000002</v>
      </c>
      <c r="G10" s="62">
        <f>IF(ISBLANK(comm_deliv), frac_children_health_facility,1)</f>
        <v>0.89400000000000002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1.7000000000000001E-2</v>
      </c>
      <c r="I15" s="62">
        <f>food_insecure</f>
        <v>1.7000000000000001E-2</v>
      </c>
      <c r="J15" s="62">
        <f>food_insecure</f>
        <v>1.7000000000000001E-2</v>
      </c>
      <c r="K15" s="62">
        <f>food_insecure</f>
        <v>1.7000000000000001E-2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0.86599999999999999</v>
      </c>
      <c r="I18" s="62">
        <f>frac_PW_health_facility</f>
        <v>0.86599999999999999</v>
      </c>
      <c r="J18" s="62">
        <f>frac_PW_health_facility</f>
        <v>0.86599999999999999</v>
      </c>
      <c r="K18" s="62">
        <f>frac_PW_health_facility</f>
        <v>0.86599999999999999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0.65900000000000003</v>
      </c>
      <c r="M24" s="62">
        <f>famplan_unmet_need</f>
        <v>0.65900000000000003</v>
      </c>
      <c r="N24" s="62">
        <f>famplan_unmet_need</f>
        <v>0.65900000000000003</v>
      </c>
      <c r="O24" s="62">
        <f>famplan_unmet_need</f>
        <v>0.65900000000000003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5.3107653010559308E-2</v>
      </c>
      <c r="M25" s="62">
        <f>(1-food_insecure)*(0.49)+food_insecure*(0.7)</f>
        <v>0.49357000000000001</v>
      </c>
      <c r="N25" s="62">
        <f>(1-food_insecure)*(0.49)+food_insecure*(0.7)</f>
        <v>0.49357000000000001</v>
      </c>
      <c r="O25" s="62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2.2760422718811131E-2</v>
      </c>
      <c r="M26" s="62">
        <f>(1-food_insecure)*(0.21)+food_insecure*(0.3)</f>
        <v>0.21153</v>
      </c>
      <c r="N26" s="62">
        <f>(1-food_insecure)*(0.21)+food_insecure*(0.3)</f>
        <v>0.21153</v>
      </c>
      <c r="O26" s="62">
        <f>(1-food_insecure)*(0.21)+food_insecure*(0.3)</f>
        <v>0.21153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3.1730953811645639E-2</v>
      </c>
      <c r="M27" s="62">
        <f>(1-food_insecure)*(0.3)</f>
        <v>0.2949</v>
      </c>
      <c r="N27" s="62">
        <f>(1-food_insecure)*(0.3)</f>
        <v>0.2949</v>
      </c>
      <c r="O27" s="62">
        <f>(1-food_insecure)*(0.3)</f>
        <v>0.2949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0.89240097045898392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6695.9544000000014</v>
      </c>
      <c r="C2" s="50">
        <v>18000</v>
      </c>
      <c r="D2" s="50">
        <v>39000</v>
      </c>
      <c r="E2" s="50">
        <v>42000</v>
      </c>
      <c r="F2" s="50">
        <v>43000</v>
      </c>
      <c r="G2" s="17">
        <f t="shared" ref="G2:G16" si="0">C2+D2+E2+F2</f>
        <v>142000</v>
      </c>
      <c r="H2" s="17">
        <f t="shared" ref="H2:H40" si="1">(B2 + stillbirth*B2/(1000-stillbirth))/(1-abortion)</f>
        <v>7636.3366297995344</v>
      </c>
      <c r="I2" s="17">
        <f t="shared" ref="I2:I40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3.4692830714039037E-2</v>
      </c>
    </row>
    <row r="5" spans="1:8" ht="15.75" customHeight="1" x14ac:dyDescent="0.25">
      <c r="B5" s="19" t="s">
        <v>70</v>
      </c>
      <c r="C5" s="51">
        <v>2.723151130324708E-2</v>
      </c>
    </row>
    <row r="6" spans="1:8" ht="15.75" customHeight="1" x14ac:dyDescent="0.25">
      <c r="B6" s="19" t="s">
        <v>71</v>
      </c>
      <c r="C6" s="51">
        <v>0.48729164784512352</v>
      </c>
    </row>
    <row r="7" spans="1:8" ht="15.75" customHeight="1" x14ac:dyDescent="0.25">
      <c r="B7" s="19" t="s">
        <v>72</v>
      </c>
      <c r="C7" s="51">
        <v>0.36385265265342698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7.7604710544111083E-2</v>
      </c>
    </row>
    <row r="10" spans="1:8" ht="15.75" customHeight="1" x14ac:dyDescent="0.25">
      <c r="B10" s="19" t="s">
        <v>75</v>
      </c>
      <c r="C10" s="51">
        <v>9.3266469400522314E-3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</v>
      </c>
      <c r="D14" s="51">
        <v>0</v>
      </c>
      <c r="E14" s="51">
        <v>0</v>
      </c>
      <c r="F14" s="51">
        <v>0</v>
      </c>
    </row>
    <row r="15" spans="1:8" ht="15.75" customHeight="1" x14ac:dyDescent="0.25">
      <c r="B15" s="19" t="s">
        <v>82</v>
      </c>
      <c r="C15" s="51">
        <v>5.8897618956914123E-2</v>
      </c>
      <c r="D15" s="51">
        <v>5.8897618956914123E-2</v>
      </c>
      <c r="E15" s="51">
        <v>5.8897618956914123E-2</v>
      </c>
      <c r="F15" s="51">
        <v>5.8897618956914123E-2</v>
      </c>
    </row>
    <row r="16" spans="1:8" ht="15.75" customHeight="1" x14ac:dyDescent="0.25">
      <c r="B16" s="19" t="s">
        <v>83</v>
      </c>
      <c r="C16" s="51">
        <v>3.0310114229579181E-2</v>
      </c>
      <c r="D16" s="51">
        <v>3.0310114229579181E-2</v>
      </c>
      <c r="E16" s="51">
        <v>3.0310114229579181E-2</v>
      </c>
      <c r="F16" s="51">
        <v>3.0310114229579181E-2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7.48161696518913E-3</v>
      </c>
      <c r="D20" s="51">
        <v>7.48161696518913E-3</v>
      </c>
      <c r="E20" s="51">
        <v>7.48161696518913E-3</v>
      </c>
      <c r="F20" s="51">
        <v>7.48161696518913E-3</v>
      </c>
    </row>
    <row r="21" spans="1:8" ht="15.75" customHeight="1" x14ac:dyDescent="0.25">
      <c r="B21" s="19" t="s">
        <v>88</v>
      </c>
      <c r="C21" s="51">
        <v>5.3685921005024777E-2</v>
      </c>
      <c r="D21" s="51">
        <v>5.3685921005024777E-2</v>
      </c>
      <c r="E21" s="51">
        <v>5.3685921005024777E-2</v>
      </c>
      <c r="F21" s="51">
        <v>5.3685921005024777E-2</v>
      </c>
    </row>
    <row r="22" spans="1:8" ht="15.75" customHeight="1" x14ac:dyDescent="0.25">
      <c r="B22" s="19" t="s">
        <v>89</v>
      </c>
      <c r="C22" s="51">
        <v>0.84962472884329276</v>
      </c>
      <c r="D22" s="51">
        <v>0.84962472884329276</v>
      </c>
      <c r="E22" s="51">
        <v>0.84962472884329276</v>
      </c>
      <c r="F22" s="51">
        <v>0.84962472884329276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4.1039101000000001E-2</v>
      </c>
    </row>
    <row r="27" spans="1:8" ht="15.75" customHeight="1" x14ac:dyDescent="0.25">
      <c r="B27" s="19" t="s">
        <v>92</v>
      </c>
      <c r="C27" s="51">
        <v>0.311955555</v>
      </c>
    </row>
    <row r="28" spans="1:8" ht="15.75" customHeight="1" x14ac:dyDescent="0.25">
      <c r="B28" s="19" t="s">
        <v>93</v>
      </c>
      <c r="C28" s="51">
        <v>7.1433338999999998E-2</v>
      </c>
    </row>
    <row r="29" spans="1:8" ht="15.75" customHeight="1" x14ac:dyDescent="0.25">
      <c r="B29" s="19" t="s">
        <v>94</v>
      </c>
      <c r="C29" s="51">
        <v>8.7817816000000007E-2</v>
      </c>
    </row>
    <row r="30" spans="1:8" ht="15.75" customHeight="1" x14ac:dyDescent="0.25">
      <c r="B30" s="19" t="s">
        <v>95</v>
      </c>
      <c r="C30" s="51">
        <v>4.5304205E-2</v>
      </c>
    </row>
    <row r="31" spans="1:8" ht="15.75" customHeight="1" x14ac:dyDescent="0.25">
      <c r="B31" s="19" t="s">
        <v>96</v>
      </c>
      <c r="C31" s="51">
        <v>6.0519333000000002E-2</v>
      </c>
    </row>
    <row r="32" spans="1:8" ht="15.75" customHeight="1" x14ac:dyDescent="0.25">
      <c r="B32" s="19" t="s">
        <v>97</v>
      </c>
      <c r="C32" s="51">
        <v>0.111584815</v>
      </c>
    </row>
    <row r="33" spans="2:3" ht="15.75" customHeight="1" x14ac:dyDescent="0.25">
      <c r="B33" s="19" t="s">
        <v>98</v>
      </c>
      <c r="C33" s="51">
        <v>0.13530931600000001</v>
      </c>
    </row>
    <row r="34" spans="2:3" ht="15.75" customHeight="1" x14ac:dyDescent="0.25">
      <c r="B34" s="19" t="s">
        <v>99</v>
      </c>
      <c r="C34" s="51">
        <v>0.13503651999999999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104</v>
      </c>
      <c r="C4" s="53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105</v>
      </c>
      <c r="C5" s="53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109</v>
      </c>
      <c r="C10" s="53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110</v>
      </c>
      <c r="C11" s="53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5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5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5">
      <c r="B5" s="3" t="s">
        <v>122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2023-01-17T02:34:04Z</dcterms:modified>
</cp:coreProperties>
</file>