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E92F863-44DB-44FA-A402-D2436EDEB311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<sst xmlns="http://schemas.openxmlformats.org/spreadsheetml/2006/main" count="2089" uniqueCount="342">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</sst>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656896.3359375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0.78792312620000005</v>
      </c>
    </row>
    <row r="11" spans="1:3" ht="15" customHeight="1" x14ac:dyDescent="0.25">
      <c r="B11" s="5" t="s">
        <v>11</v>
      </c>
      <c r="C11" s="44">
        <v>0.878</v>
      </c>
    </row>
    <row r="12" spans="1:3" ht="15" customHeight="1" x14ac:dyDescent="0.25">
      <c r="B12" s="5" t="s">
        <v>12</v>
      </c>
      <c r="C12" s="44">
        <v>0.6409999999999999</v>
      </c>
    </row>
    <row r="13" spans="1:3" ht="15" customHeight="1" x14ac:dyDescent="0.25">
      <c r="B13" s="5" t="s">
        <v>13</v>
      </c>
      <c r="C13" s="44">
        <v>0.10199999999999999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0.19850000000000001</v>
      </c>
    </row>
    <row r="24" spans="1:3" ht="15" customHeight="1" x14ac:dyDescent="0.25">
      <c r="B24" s="15" t="s">
        <v>22</v>
      </c>
      <c r="C24" s="45">
        <v>0.49969999999999998</v>
      </c>
    </row>
    <row r="25" spans="1:3" ht="15" customHeight="1" x14ac:dyDescent="0.25">
      <c r="B25" s="15" t="s">
        <v>23</v>
      </c>
      <c r="C25" s="45">
        <v>0.25750000000000001</v>
      </c>
    </row>
    <row r="26" spans="1:3" ht="15" customHeight="1" x14ac:dyDescent="0.25">
      <c r="B26" s="15" t="s">
        <v>24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0.31194267228440298</v>
      </c>
    </row>
    <row r="30" spans="1:3" ht="14.25" customHeight="1" x14ac:dyDescent="0.25">
      <c r="B30" s="25" t="s">
        <v>27</v>
      </c>
      <c r="C30" s="100">
        <v>7.9911271046004401E-2</v>
      </c>
    </row>
    <row r="31" spans="1:3" ht="14.25" customHeight="1" x14ac:dyDescent="0.25">
      <c r="B31" s="25" t="s">
        <v>28</v>
      </c>
      <c r="C31" s="100">
        <v>0.101230174494938</v>
      </c>
    </row>
    <row r="32" spans="1:3" ht="14.25" customHeight="1" x14ac:dyDescent="0.25">
      <c r="B32" s="25" t="s">
        <v>29</v>
      </c>
      <c r="C32" s="100">
        <v>0.506915882174654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10.2195253635438</v>
      </c>
    </row>
    <row r="38" spans="1:5" ht="15" customHeight="1" x14ac:dyDescent="0.25">
      <c r="B38" s="11" t="s">
        <v>34</v>
      </c>
      <c r="C38" s="43">
        <v>14.3141394477629</v>
      </c>
      <c r="D38" s="12"/>
      <c r="E38" s="13"/>
    </row>
    <row r="39" spans="1:5" ht="15" customHeight="1" x14ac:dyDescent="0.25">
      <c r="B39" s="11" t="s">
        <v>35</v>
      </c>
      <c r="C39" s="43">
        <v>16.649940516532499</v>
      </c>
      <c r="D39" s="12"/>
      <c r="E39" s="12"/>
    </row>
    <row r="40" spans="1:5" ht="15" customHeight="1" x14ac:dyDescent="0.25">
      <c r="B40" s="11" t="s">
        <v>36</v>
      </c>
      <c r="C40" s="99">
        <v>0.98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1.9446100000000001E-2</v>
      </c>
      <c r="D45" s="12"/>
    </row>
    <row r="46" spans="1:5" ht="15.75" customHeight="1" x14ac:dyDescent="0.25">
      <c r="B46" s="11" t="s">
        <v>41</v>
      </c>
      <c r="C46" s="45">
        <v>7.3910509999999999E-2</v>
      </c>
      <c r="D46" s="12"/>
    </row>
    <row r="47" spans="1:5" ht="15.75" customHeight="1" x14ac:dyDescent="0.25">
      <c r="B47" s="11" t="s">
        <v>42</v>
      </c>
      <c r="C47" s="45">
        <v>0.12563959999999999</v>
      </c>
      <c r="D47" s="12"/>
      <c r="E47" s="13"/>
    </row>
    <row r="48" spans="1:5" ht="15" customHeight="1" x14ac:dyDescent="0.25">
      <c r="B48" s="11" t="s">
        <v>43</v>
      </c>
      <c r="C48" s="46">
        <v>0.78100379000000009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3.2</v>
      </c>
      <c r="D51" s="12"/>
    </row>
    <row r="52" spans="1:4" ht="15" customHeight="1" x14ac:dyDescent="0.25">
      <c r="B52" s="11" t="s">
        <v>46</v>
      </c>
      <c r="C52" s="48">
        <v>3.2</v>
      </c>
    </row>
    <row r="53" spans="1:4" ht="15.75" customHeight="1" x14ac:dyDescent="0.25">
      <c r="B53" s="11" t="s">
        <v>47</v>
      </c>
      <c r="C53" s="48">
        <v>3.2</v>
      </c>
    </row>
    <row r="54" spans="1:4" ht="15.75" customHeight="1" x14ac:dyDescent="0.25">
      <c r="B54" s="11" t="s">
        <v>48</v>
      </c>
      <c r="C54" s="48">
        <v>3.2</v>
      </c>
    </row>
    <row r="55" spans="1:4" ht="15.75" customHeight="1" x14ac:dyDescent="0.25">
      <c r="B55" s="11" t="s">
        <v>49</v>
      </c>
      <c r="C55" s="48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1.9375E-2</v>
      </c>
    </row>
    <row r="59" spans="1:4" ht="15.75" customHeight="1" x14ac:dyDescent="0.25">
      <c r="B59" s="11" t="s">
        <v>52</v>
      </c>
      <c r="C59" s="44">
        <v>0.50332299999999996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0.10669083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0.68059772350000003</v>
      </c>
      <c r="C2" s="57">
        <v>0.95</v>
      </c>
      <c r="D2" s="58">
        <v>45.319393542983583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42.687335931091802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215.13820465634649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1.0652303877166689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0.21090157039999999</v>
      </c>
      <c r="C10" s="57">
        <v>0.95</v>
      </c>
      <c r="D10" s="58">
        <v>13.705047831112401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0.21090157039999999</v>
      </c>
      <c r="C11" s="57">
        <v>0.95</v>
      </c>
      <c r="D11" s="58">
        <v>13.705047831112401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0.21090157039999999</v>
      </c>
      <c r="C12" s="57">
        <v>0.95</v>
      </c>
      <c r="D12" s="58">
        <v>13.705047831112401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0.21090157039999999</v>
      </c>
      <c r="C13" s="57">
        <v>0.95</v>
      </c>
      <c r="D13" s="58">
        <v>13.705047831112401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0.21090157039999999</v>
      </c>
      <c r="C14" s="57">
        <v>0.95</v>
      </c>
      <c r="D14" s="58">
        <v>13.705047831112401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0.21090157039999999</v>
      </c>
      <c r="C15" s="57">
        <v>0.95</v>
      </c>
      <c r="D15" s="58">
        <v>13.705047831112401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0.44429056896247249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0.03</v>
      </c>
      <c r="C18" s="57">
        <v>0.95</v>
      </c>
      <c r="D18" s="58">
        <v>5.0196810287000124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5.0196810287000124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0.75239909999999999</v>
      </c>
      <c r="C21" s="57">
        <v>0.95</v>
      </c>
      <c r="D21" s="58">
        <v>11.663682971302389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23.476861506564731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4.5643768782397949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0.19019069209889999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0.1644900514</v>
      </c>
      <c r="C27" s="57">
        <v>0.95</v>
      </c>
      <c r="D27" s="58">
        <v>19.712589805544962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0.74434730814947203</v>
      </c>
      <c r="C29" s="57">
        <v>0.95</v>
      </c>
      <c r="D29" s="58">
        <v>84.63932308590087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0.70370696748114991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0</v>
      </c>
      <c r="C32" s="57">
        <v>0.95</v>
      </c>
      <c r="D32" s="58">
        <v>0.9198919947883043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0.43180763239999997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5.3194821474431118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0.69360165625047898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3.2</v>
      </c>
      <c r="C2" s="21">
        <f>'Entradas de población-año base'!C52</f>
        <v>3.2</v>
      </c>
      <c r="D2" s="21">
        <f>'Entradas de población-año base'!C53</f>
        <v>3.2</v>
      </c>
      <c r="E2" s="21">
        <f>'Entradas de población-año base'!C54</f>
        <v>3.2</v>
      </c>
      <c r="F2" s="21">
        <f>'Entradas de población-año base'!C55</f>
        <v>3.2</v>
      </c>
    </row>
    <row r="3" spans="1:6" ht="15.75" customHeight="1" x14ac:dyDescent="0.25">
      <c r="A3" s="3" t="s">
        <v>204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205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3.2000000000000001E-2</v>
      </c>
      <c r="E2" s="62">
        <f>food_insecure</f>
        <v>3.2000000000000001E-2</v>
      </c>
      <c r="F2" s="62">
        <f>food_insecure</f>
        <v>3.2000000000000001E-2</v>
      </c>
      <c r="G2" s="62">
        <f>food_insecure</f>
        <v>3.2000000000000001E-2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3.2000000000000001E-2</v>
      </c>
      <c r="F5" s="62">
        <f>food_insecure</f>
        <v>3.2000000000000001E-2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6.2E-2</v>
      </c>
      <c r="D7" s="62">
        <f>diarrhoea_1_5mo*frac_diarrhea_severe</f>
        <v>6.2E-2</v>
      </c>
      <c r="E7" s="62">
        <f>diarrhoea_6_11mo*frac_diarrhea_severe</f>
        <v>6.2E-2</v>
      </c>
      <c r="F7" s="62">
        <f>diarrhoea_12_23mo*frac_diarrhea_severe</f>
        <v>6.2E-2</v>
      </c>
      <c r="G7" s="62">
        <f>diarrhoea_24_59mo*frac_diarrhea_severe</f>
        <v>6.2E-2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3.2000000000000001E-2</v>
      </c>
      <c r="F8" s="62">
        <f>food_insecure</f>
        <v>3.2000000000000001E-2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3.2000000000000001E-2</v>
      </c>
      <c r="F9" s="62">
        <f>food_insecure</f>
        <v>3.2000000000000001E-2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0.6409999999999999</v>
      </c>
      <c r="E10" s="62">
        <f>IF(ISBLANK(comm_deliv), frac_children_health_facility,1)</f>
        <v>0.6409999999999999</v>
      </c>
      <c r="F10" s="62">
        <f>IF(ISBLANK(comm_deliv), frac_children_health_facility,1)</f>
        <v>0.6409999999999999</v>
      </c>
      <c r="G10" s="62">
        <f>IF(ISBLANK(comm_deliv), frac_children_health_facility,1)</f>
        <v>0.6409999999999999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6.2E-2</v>
      </c>
      <c r="D12" s="62">
        <f>diarrhoea_1_5mo*frac_diarrhea_severe</f>
        <v>6.2E-2</v>
      </c>
      <c r="E12" s="62">
        <f>diarrhoea_6_11mo*frac_diarrhea_severe</f>
        <v>6.2E-2</v>
      </c>
      <c r="F12" s="62">
        <f>diarrhoea_12_23mo*frac_diarrhea_severe</f>
        <v>6.2E-2</v>
      </c>
      <c r="G12" s="62">
        <f>diarrhoea_24_59mo*frac_diarrhea_severe</f>
        <v>6.2E-2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3.2000000000000001E-2</v>
      </c>
      <c r="I15" s="62">
        <f>food_insecure</f>
        <v>3.2000000000000001E-2</v>
      </c>
      <c r="J15" s="62">
        <f>food_insecure</f>
        <v>3.2000000000000001E-2</v>
      </c>
      <c r="K15" s="62">
        <f>food_insecure</f>
        <v>3.2000000000000001E-2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0.878</v>
      </c>
      <c r="I18" s="62">
        <f>frac_PW_health_facility</f>
        <v>0.878</v>
      </c>
      <c r="J18" s="62">
        <f>frac_PW_health_facility</f>
        <v>0.878</v>
      </c>
      <c r="K18" s="62">
        <f>frac_PW_health_facility</f>
        <v>0.878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0.10199999999999999</v>
      </c>
      <c r="M24" s="62">
        <f>famplan_unmet_need</f>
        <v>0.10199999999999999</v>
      </c>
      <c r="N24" s="62">
        <f>famplan_unmet_need</f>
        <v>0.10199999999999999</v>
      </c>
      <c r="O24" s="62">
        <f>famplan_unmet_need</f>
        <v>0.10199999999999999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0.10534282475393597</v>
      </c>
      <c r="M25" s="62">
        <f>(1-food_insecure)*(0.49)+food_insecure*(0.7)</f>
        <v>0.49671999999999994</v>
      </c>
      <c r="N25" s="62">
        <f>(1-food_insecure)*(0.49)+food_insecure*(0.7)</f>
        <v>0.49671999999999994</v>
      </c>
      <c r="O25" s="62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4.5146924894543992E-2</v>
      </c>
      <c r="M26" s="62">
        <f>(1-food_insecure)*(0.21)+food_insecure*(0.3)</f>
        <v>0.21287999999999999</v>
      </c>
      <c r="N26" s="62">
        <f>(1-food_insecure)*(0.21)+food_insecure*(0.3)</f>
        <v>0.21287999999999999</v>
      </c>
      <c r="O26" s="62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6.1587124151519984E-2</v>
      </c>
      <c r="M27" s="62">
        <f>(1-food_insecure)*(0.3)</f>
        <v>0.29039999999999999</v>
      </c>
      <c r="N27" s="62">
        <f>(1-food_insecure)*(0.3)</f>
        <v>0.29039999999999999</v>
      </c>
      <c r="O27" s="62">
        <f>(1-food_insecure)*(0.3)</f>
        <v>0.29039999999999999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0.78792312620000005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113762.2892</v>
      </c>
      <c r="C2" s="50">
        <v>282000</v>
      </c>
      <c r="D2" s="50">
        <v>560000</v>
      </c>
      <c r="E2" s="50">
        <v>536000</v>
      </c>
      <c r="F2" s="50">
        <v>416000</v>
      </c>
      <c r="G2" s="17">
        <f t="shared" ref="G2:G16" si="0">C2+D2+E2+F2</f>
        <v>1794000</v>
      </c>
      <c r="H2" s="17">
        <f t="shared" ref="H2:H40" si="1">(B2 + stillbirth*B2/(1000-stillbirth))/(1-abortion)</f>
        <v>130690.68907917301</v>
      </c>
      <c r="I2" s="17">
        <f t="shared" ref="I2:I40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0.18407741921508111</v>
      </c>
    </row>
    <row r="5" spans="1:8" ht="15.75" customHeight="1" x14ac:dyDescent="0.25">
      <c r="B5" s="19" t="s">
        <v>70</v>
      </c>
      <c r="C5" s="51">
        <v>8.4951891261662874E-2</v>
      </c>
    </row>
    <row r="6" spans="1:8" ht="15.75" customHeight="1" x14ac:dyDescent="0.25">
      <c r="B6" s="19" t="s">
        <v>71</v>
      </c>
      <c r="C6" s="51">
        <v>0.1465530639351029</v>
      </c>
    </row>
    <row r="7" spans="1:8" ht="15.75" customHeight="1" x14ac:dyDescent="0.25">
      <c r="B7" s="19" t="s">
        <v>72</v>
      </c>
      <c r="C7" s="51">
        <v>0.35495117807876869</v>
      </c>
    </row>
    <row r="8" spans="1:8" ht="15.75" customHeight="1" x14ac:dyDescent="0.25">
      <c r="B8" s="19" t="s">
        <v>73</v>
      </c>
      <c r="C8" s="51">
        <v>0</v>
      </c>
    </row>
    <row r="9" spans="1:8" ht="15.75" customHeight="1" x14ac:dyDescent="0.25">
      <c r="B9" s="19" t="s">
        <v>74</v>
      </c>
      <c r="C9" s="51">
        <v>0.20251883570787621</v>
      </c>
    </row>
    <row r="10" spans="1:8" ht="15.75" customHeight="1" x14ac:dyDescent="0.25">
      <c r="B10" s="19" t="s">
        <v>75</v>
      </c>
      <c r="C10" s="51">
        <v>2.6947611801508221E-2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6.2996146718429333E-2</v>
      </c>
      <c r="D14" s="51">
        <v>6.2996146718429333E-2</v>
      </c>
      <c r="E14" s="51">
        <v>6.2996146718429333E-2</v>
      </c>
      <c r="F14" s="51">
        <v>6.2996146718429333E-2</v>
      </c>
    </row>
    <row r="15" spans="1:8" ht="15.75" customHeight="1" x14ac:dyDescent="0.25">
      <c r="B15" s="19" t="s">
        <v>82</v>
      </c>
      <c r="C15" s="51">
        <v>0.2633258665386487</v>
      </c>
      <c r="D15" s="51">
        <v>0.2633258665386487</v>
      </c>
      <c r="E15" s="51">
        <v>0.2633258665386487</v>
      </c>
      <c r="F15" s="51">
        <v>0.2633258665386487</v>
      </c>
    </row>
    <row r="16" spans="1:8" ht="15.75" customHeight="1" x14ac:dyDescent="0.25">
      <c r="B16" s="19" t="s">
        <v>83</v>
      </c>
      <c r="C16" s="51">
        <v>3.2216482978368828E-2</v>
      </c>
      <c r="D16" s="51">
        <v>3.2216482978368828E-2</v>
      </c>
      <c r="E16" s="51">
        <v>3.2216482978368828E-2</v>
      </c>
      <c r="F16" s="51">
        <v>3.2216482978368828E-2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3.2332076727396991E-3</v>
      </c>
      <c r="D18" s="51">
        <v>3.2332076727396991E-3</v>
      </c>
      <c r="E18" s="51">
        <v>3.2332076727396991E-3</v>
      </c>
      <c r="F18" s="51">
        <v>3.2332076727396991E-3</v>
      </c>
    </row>
    <row r="19" spans="1:8" ht="15.75" customHeight="1" x14ac:dyDescent="0.25">
      <c r="B19" s="19" t="s">
        <v>86</v>
      </c>
      <c r="C19" s="51">
        <v>1.0726529549180561E-2</v>
      </c>
      <c r="D19" s="51">
        <v>1.0726529549180561E-2</v>
      </c>
      <c r="E19" s="51">
        <v>1.0726529549180561E-2</v>
      </c>
      <c r="F19" s="51">
        <v>1.0726529549180561E-2</v>
      </c>
    </row>
    <row r="20" spans="1:8" ht="15.75" customHeight="1" x14ac:dyDescent="0.25">
      <c r="B20" s="19" t="s">
        <v>87</v>
      </c>
      <c r="C20" s="51">
        <v>1.467992336741184E-2</v>
      </c>
      <c r="D20" s="51">
        <v>1.467992336741184E-2</v>
      </c>
      <c r="E20" s="51">
        <v>1.467992336741184E-2</v>
      </c>
      <c r="F20" s="51">
        <v>1.467992336741184E-2</v>
      </c>
    </row>
    <row r="21" spans="1:8" ht="15.75" customHeight="1" x14ac:dyDescent="0.25">
      <c r="B21" s="19" t="s">
        <v>88</v>
      </c>
      <c r="C21" s="51">
        <v>9.999429788820563E-2</v>
      </c>
      <c r="D21" s="51">
        <v>9.999429788820563E-2</v>
      </c>
      <c r="E21" s="51">
        <v>9.999429788820563E-2</v>
      </c>
      <c r="F21" s="51">
        <v>9.999429788820563E-2</v>
      </c>
    </row>
    <row r="22" spans="1:8" ht="15.75" customHeight="1" x14ac:dyDescent="0.25">
      <c r="B22" s="19" t="s">
        <v>89</v>
      </c>
      <c r="C22" s="51">
        <v>0.51282754528701535</v>
      </c>
      <c r="D22" s="51">
        <v>0.51282754528701535</v>
      </c>
      <c r="E22" s="51">
        <v>0.51282754528701535</v>
      </c>
      <c r="F22" s="51">
        <v>0.51282754528701535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3.3953507000000001E-2</v>
      </c>
    </row>
    <row r="27" spans="1:8" ht="15.75" customHeight="1" x14ac:dyDescent="0.25">
      <c r="B27" s="19" t="s">
        <v>92</v>
      </c>
      <c r="C27" s="51">
        <v>3.6358831000000001E-2</v>
      </c>
    </row>
    <row r="28" spans="1:8" ht="15.75" customHeight="1" x14ac:dyDescent="0.25">
      <c r="B28" s="19" t="s">
        <v>93</v>
      </c>
      <c r="C28" s="51">
        <v>0.29059849599999998</v>
      </c>
    </row>
    <row r="29" spans="1:8" ht="15.75" customHeight="1" x14ac:dyDescent="0.25">
      <c r="B29" s="19" t="s">
        <v>94</v>
      </c>
      <c r="C29" s="51">
        <v>0.18423973499999999</v>
      </c>
    </row>
    <row r="30" spans="1:8" ht="15.75" customHeight="1" x14ac:dyDescent="0.25">
      <c r="B30" s="19" t="s">
        <v>95</v>
      </c>
      <c r="C30" s="51">
        <v>8.8893533999999996E-2</v>
      </c>
    </row>
    <row r="31" spans="1:8" ht="15.75" customHeight="1" x14ac:dyDescent="0.25">
      <c r="B31" s="19" t="s">
        <v>96</v>
      </c>
      <c r="C31" s="51">
        <v>4.6759898000000001E-2</v>
      </c>
    </row>
    <row r="32" spans="1:8" ht="15.75" customHeight="1" x14ac:dyDescent="0.25">
      <c r="B32" s="19" t="s">
        <v>97</v>
      </c>
      <c r="C32" s="51">
        <v>5.1759430999999988E-2</v>
      </c>
    </row>
    <row r="33" spans="2:3" ht="15.75" customHeight="1" x14ac:dyDescent="0.25">
      <c r="B33" s="19" t="s">
        <v>98</v>
      </c>
      <c r="C33" s="51">
        <v>0.101392051</v>
      </c>
    </row>
    <row r="34" spans="2:3" ht="15.75" customHeight="1" x14ac:dyDescent="0.25">
      <c r="B34" s="19" t="s">
        <v>99</v>
      </c>
      <c r="C34" s="51">
        <v>0.166044517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104</v>
      </c>
      <c r="C4" s="53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105</v>
      </c>
      <c r="C5" s="53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109</v>
      </c>
      <c r="C10" s="53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110</v>
      </c>
      <c r="C11" s="53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5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5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0.48034974932670599</v>
      </c>
      <c r="D2" s="53">
        <v>0.27199479999999998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0.136439979076385</v>
      </c>
      <c r="D3" s="53">
        <v>0.1572112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>
        <v>0</v>
      </c>
    </row>
    <row r="5" spans="1:7" x14ac:dyDescent="0.25">
      <c r="B5" s="3" t="s">
        <v>122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2023-01-17T02:34:18Z</dcterms:modified>
</cp:coreProperties>
</file>