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FD820304-BDC0-4BE1-9DF9-E8FE37ADCF3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<sst xmlns="http://schemas.openxmlformats.org/spreadsheetml/2006/main" count="2089" uniqueCount="342">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</sst>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1126503.828125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0.3362</v>
      </c>
    </row>
    <row r="10" spans="1:3" ht="15" customHeight="1" x14ac:dyDescent="0.25">
      <c r="B10" s="5" t="s">
        <v>10</v>
      </c>
      <c r="C10" s="45">
        <v>0.299615001678467</v>
      </c>
    </row>
    <row r="11" spans="1:3" ht="15" customHeight="1" x14ac:dyDescent="0.25">
      <c r="B11" s="5" t="s">
        <v>11</v>
      </c>
      <c r="C11" s="44">
        <v>0.54899999999999993</v>
      </c>
    </row>
    <row r="12" spans="1:3" ht="15" customHeight="1" x14ac:dyDescent="0.25">
      <c r="B12" s="5" t="s">
        <v>12</v>
      </c>
      <c r="C12" s="44">
        <v>0.63</v>
      </c>
    </row>
    <row r="13" spans="1:3" ht="15" customHeight="1" x14ac:dyDescent="0.25">
      <c r="B13" s="5" t="s">
        <v>13</v>
      </c>
      <c r="C13" s="44">
        <v>0.59399999999999997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8.43E-2</v>
      </c>
    </row>
    <row r="24" spans="1:3" ht="15" customHeight="1" x14ac:dyDescent="0.25">
      <c r="B24" s="15" t="s">
        <v>22</v>
      </c>
      <c r="C24" s="45">
        <v>0.46639999999999998</v>
      </c>
    </row>
    <row r="25" spans="1:3" ht="15" customHeight="1" x14ac:dyDescent="0.25">
      <c r="B25" s="15" t="s">
        <v>23</v>
      </c>
      <c r="C25" s="45">
        <v>0.34599999999999992</v>
      </c>
    </row>
    <row r="26" spans="1:3" ht="15" customHeight="1" x14ac:dyDescent="0.25">
      <c r="B26" s="15" t="s">
        <v>24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100">
        <v>0.11672141079999999</v>
      </c>
    </row>
    <row r="31" spans="1:3" ht="14.25" customHeight="1" x14ac:dyDescent="0.25">
      <c r="B31" s="25" t="s">
        <v>28</v>
      </c>
      <c r="C31" s="100">
        <v>0.1612750433</v>
      </c>
    </row>
    <row r="32" spans="1:3" ht="14.25" customHeight="1" x14ac:dyDescent="0.25">
      <c r="B32" s="25" t="s">
        <v>29</v>
      </c>
      <c r="C32" s="100">
        <v>0.49927488139999998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21.937272220998999</v>
      </c>
    </row>
    <row r="38" spans="1:5" ht="15" customHeight="1" x14ac:dyDescent="0.25">
      <c r="B38" s="11" t="s">
        <v>34</v>
      </c>
      <c r="C38" s="43">
        <v>35.850004273224798</v>
      </c>
      <c r="D38" s="12"/>
      <c r="E38" s="13"/>
    </row>
    <row r="39" spans="1:5" ht="15" customHeight="1" x14ac:dyDescent="0.25">
      <c r="B39" s="11" t="s">
        <v>35</v>
      </c>
      <c r="C39" s="43">
        <v>44.794393113841203</v>
      </c>
      <c r="D39" s="12"/>
      <c r="E39" s="12"/>
    </row>
    <row r="40" spans="1:5" ht="15" customHeight="1" x14ac:dyDescent="0.25">
      <c r="B40" s="11" t="s">
        <v>36</v>
      </c>
      <c r="C40" s="99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1.4634599999999999E-2</v>
      </c>
      <c r="D45" s="12"/>
    </row>
    <row r="46" spans="1:5" ht="15.75" customHeight="1" x14ac:dyDescent="0.25">
      <c r="B46" s="11" t="s">
        <v>41</v>
      </c>
      <c r="C46" s="45">
        <v>5.0796189999999998E-2</v>
      </c>
      <c r="D46" s="12"/>
    </row>
    <row r="47" spans="1:5" ht="15.75" customHeight="1" x14ac:dyDescent="0.25">
      <c r="B47" s="11" t="s">
        <v>42</v>
      </c>
      <c r="C47" s="45">
        <v>0.20137769999999999</v>
      </c>
      <c r="D47" s="12"/>
      <c r="E47" s="13"/>
    </row>
    <row r="48" spans="1:5" ht="15" customHeight="1" x14ac:dyDescent="0.25">
      <c r="B48" s="11" t="s">
        <v>43</v>
      </c>
      <c r="C48" s="46">
        <v>0.73319151000000005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0.51547399999999999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0.36087593549672498</v>
      </c>
      <c r="C2" s="57">
        <v>0.95</v>
      </c>
      <c r="D2" s="58">
        <v>47.543631948570813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44.919838190254588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250.00911159604749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0.45726456517724012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0.11182714676803999</v>
      </c>
      <c r="C10" s="57">
        <v>0.95</v>
      </c>
      <c r="D10" s="58">
        <v>14.44490005937495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0.11182714676803999</v>
      </c>
      <c r="C11" s="57">
        <v>0.95</v>
      </c>
      <c r="D11" s="58">
        <v>14.44490005937495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0.11182714676803999</v>
      </c>
      <c r="C12" s="57">
        <v>0.95</v>
      </c>
      <c r="D12" s="58">
        <v>14.44490005937495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0.11182714676803999</v>
      </c>
      <c r="C13" s="57">
        <v>0.95</v>
      </c>
      <c r="D13" s="58">
        <v>14.44490005937495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0.11182714676803999</v>
      </c>
      <c r="C14" s="57">
        <v>0.95</v>
      </c>
      <c r="D14" s="58">
        <v>14.44490005937495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0.11182714676803999</v>
      </c>
      <c r="C15" s="57">
        <v>0.95</v>
      </c>
      <c r="D15" s="58">
        <v>14.44490005937495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0.50118534166365525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0.49020069999999999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5.8130849373349918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5.8130849373349918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0.56520359999999992</v>
      </c>
      <c r="C21" s="57">
        <v>0.95</v>
      </c>
      <c r="D21" s="58">
        <v>6.2567341056259016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24.762499177403289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4.8184289348295932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0.14287160080440001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8.7218189437390001E-2</v>
      </c>
      <c r="C27" s="57">
        <v>0.95</v>
      </c>
      <c r="D27" s="58">
        <v>20.75026783587251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0.12949266967669801</v>
      </c>
      <c r="C29" s="57">
        <v>0.95</v>
      </c>
      <c r="D29" s="58">
        <v>89.715813228316819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8.5059079955029304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2E-3</v>
      </c>
      <c r="C32" s="57">
        <v>0.95</v>
      </c>
      <c r="D32" s="58">
        <v>1.0438007378265179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0.244063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0.68503119999999995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3.9340290000000003E-3</v>
      </c>
      <c r="C38" s="57">
        <v>0.95</v>
      </c>
      <c r="D38" s="58">
        <v>6.1730292806260767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0.18381099396009401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205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0.38</v>
      </c>
      <c r="E2" s="62">
        <f>food_insecure</f>
        <v>0.38</v>
      </c>
      <c r="F2" s="62">
        <f>food_insecure</f>
        <v>0.38</v>
      </c>
      <c r="G2" s="62">
        <f>food_insecure</f>
        <v>0.38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0.38</v>
      </c>
      <c r="F5" s="62">
        <f>food_insecure</f>
        <v>0.38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0.38</v>
      </c>
      <c r="F8" s="62">
        <f>food_insecure</f>
        <v>0.38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0.38</v>
      </c>
      <c r="F9" s="62">
        <f>food_insecure</f>
        <v>0.38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0.63</v>
      </c>
      <c r="E10" s="62">
        <f>IF(ISBLANK(comm_deliv), frac_children_health_facility,1)</f>
        <v>0.63</v>
      </c>
      <c r="F10" s="62">
        <f>IF(ISBLANK(comm_deliv), frac_children_health_facility,1)</f>
        <v>0.63</v>
      </c>
      <c r="G10" s="62">
        <f>IF(ISBLANK(comm_deliv), frac_children_health_facility,1)</f>
        <v>0.63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0.38</v>
      </c>
      <c r="I15" s="62">
        <f>food_insecure</f>
        <v>0.38</v>
      </c>
      <c r="J15" s="62">
        <f>food_insecure</f>
        <v>0.38</v>
      </c>
      <c r="K15" s="62">
        <f>food_insecure</f>
        <v>0.38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0.54899999999999993</v>
      </c>
      <c r="I18" s="62">
        <f>frac_PW_health_facility</f>
        <v>0.54899999999999993</v>
      </c>
      <c r="J18" s="62">
        <f>frac_PW_health_facility</f>
        <v>0.54899999999999993</v>
      </c>
      <c r="K18" s="62">
        <f>frac_PW_health_facility</f>
        <v>0.54899999999999993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0.3362</v>
      </c>
      <c r="I19" s="62">
        <f>frac_malaria_risk</f>
        <v>0.3362</v>
      </c>
      <c r="J19" s="62">
        <f>frac_malaria_risk</f>
        <v>0.3362</v>
      </c>
      <c r="K19" s="62">
        <f>frac_malaria_risk</f>
        <v>0.3362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0.59399999999999997</v>
      </c>
      <c r="M24" s="62">
        <f>famplan_unmet_need</f>
        <v>0.59399999999999997</v>
      </c>
      <c r="N24" s="62">
        <f>famplan_unmet_need</f>
        <v>0.59399999999999997</v>
      </c>
      <c r="O24" s="62">
        <f>famplan_unmet_need</f>
        <v>0.59399999999999997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0.39907937204360949</v>
      </c>
      <c r="M25" s="62">
        <f>(1-food_insecure)*(0.49)+food_insecure*(0.7)</f>
        <v>0.56979999999999997</v>
      </c>
      <c r="N25" s="62">
        <f>(1-food_insecure)*(0.49)+food_insecure*(0.7)</f>
        <v>0.56979999999999997</v>
      </c>
      <c r="O25" s="62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0.17103401659011835</v>
      </c>
      <c r="M26" s="62">
        <f>(1-food_insecure)*(0.21)+food_insecure*(0.3)</f>
        <v>0.24419999999999997</v>
      </c>
      <c r="N26" s="62">
        <f>(1-food_insecure)*(0.21)+food_insecure*(0.3)</f>
        <v>0.24419999999999997</v>
      </c>
      <c r="O26" s="62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0.13027160968780513</v>
      </c>
      <c r="M27" s="62">
        <f>(1-food_insecure)*(0.3)</f>
        <v>0.186</v>
      </c>
      <c r="N27" s="62">
        <f>(1-food_insecure)*(0.3)</f>
        <v>0.186</v>
      </c>
      <c r="O27" s="62">
        <f>(1-food_insecure)*(0.3)</f>
        <v>0.186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0.299615001678467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0.3362</v>
      </c>
      <c r="D34" s="62">
        <f t="shared" si="3"/>
        <v>0.3362</v>
      </c>
      <c r="E34" s="62">
        <f t="shared" si="3"/>
        <v>0.3362</v>
      </c>
      <c r="F34" s="62">
        <f t="shared" si="3"/>
        <v>0.3362</v>
      </c>
      <c r="G34" s="62">
        <f t="shared" si="3"/>
        <v>0.3362</v>
      </c>
      <c r="H34" s="62">
        <f t="shared" si="3"/>
        <v>0.3362</v>
      </c>
      <c r="I34" s="62">
        <f t="shared" si="3"/>
        <v>0.3362</v>
      </c>
      <c r="J34" s="62">
        <f t="shared" si="3"/>
        <v>0.3362</v>
      </c>
      <c r="K34" s="62">
        <f t="shared" si="3"/>
        <v>0.3362</v>
      </c>
      <c r="L34" s="62">
        <f t="shared" si="3"/>
        <v>0.3362</v>
      </c>
      <c r="M34" s="62">
        <f t="shared" si="3"/>
        <v>0.3362</v>
      </c>
      <c r="N34" s="62">
        <f t="shared" si="3"/>
        <v>0.3362</v>
      </c>
      <c r="O34" s="62">
        <f t="shared" si="3"/>
        <v>0.3362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233682.68</v>
      </c>
      <c r="C2" s="50">
        <v>443000</v>
      </c>
      <c r="D2" s="50">
        <v>758000</v>
      </c>
      <c r="E2" s="50">
        <v>552000</v>
      </c>
      <c r="F2" s="50">
        <v>371000</v>
      </c>
      <c r="G2" s="17">
        <f t="shared" ref="G2:G16" si="0">C2+D2+E2+F2</f>
        <v>2124000</v>
      </c>
      <c r="H2" s="17">
        <f t="shared" ref="H2:H40" si="1">(B2 + stillbirth*B2/(1000-stillbirth))/(1-abortion)</f>
        <v>269892.18068671803</v>
      </c>
      <c r="I2" s="17">
        <f t="shared" ref="I2:I40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5.7541120243966206E-3</v>
      </c>
    </row>
    <row r="4" spans="1:8" ht="15.75" customHeight="1" x14ac:dyDescent="0.25">
      <c r="B4" s="19" t="s">
        <v>69</v>
      </c>
      <c r="C4" s="51">
        <v>0.14268318488338941</v>
      </c>
    </row>
    <row r="5" spans="1:8" ht="15.75" customHeight="1" x14ac:dyDescent="0.25">
      <c r="B5" s="19" t="s">
        <v>70</v>
      </c>
      <c r="C5" s="51">
        <v>6.5785561720206831E-2</v>
      </c>
    </row>
    <row r="6" spans="1:8" ht="15.75" customHeight="1" x14ac:dyDescent="0.25">
      <c r="B6" s="19" t="s">
        <v>71</v>
      </c>
      <c r="C6" s="51">
        <v>0.27520021588024851</v>
      </c>
    </row>
    <row r="7" spans="1:8" ht="15.75" customHeight="1" x14ac:dyDescent="0.25">
      <c r="B7" s="19" t="s">
        <v>72</v>
      </c>
      <c r="C7" s="51">
        <v>0.29976734700656832</v>
      </c>
    </row>
    <row r="8" spans="1:8" ht="15.75" customHeight="1" x14ac:dyDescent="0.25">
      <c r="B8" s="19" t="s">
        <v>73</v>
      </c>
      <c r="C8" s="51">
        <v>9.0253690999365765E-3</v>
      </c>
    </row>
    <row r="9" spans="1:8" ht="15.75" customHeight="1" x14ac:dyDescent="0.25">
      <c r="B9" s="19" t="s">
        <v>74</v>
      </c>
      <c r="C9" s="51">
        <v>0.11030239763639831</v>
      </c>
    </row>
    <row r="10" spans="1:8" ht="15.75" customHeight="1" x14ac:dyDescent="0.25">
      <c r="B10" s="19" t="s">
        <v>75</v>
      </c>
      <c r="C10" s="51">
        <v>9.1481811748855404E-2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0.14302478308377489</v>
      </c>
      <c r="D14" s="51">
        <v>0.14302478308377489</v>
      </c>
      <c r="E14" s="51">
        <v>0.14302478308377489</v>
      </c>
      <c r="F14" s="51">
        <v>0.14302478308377489</v>
      </c>
    </row>
    <row r="15" spans="1:8" ht="15.75" customHeight="1" x14ac:dyDescent="0.25">
      <c r="B15" s="19" t="s">
        <v>82</v>
      </c>
      <c r="C15" s="51">
        <v>0.25719474973121792</v>
      </c>
      <c r="D15" s="51">
        <v>0.25719474973121792</v>
      </c>
      <c r="E15" s="51">
        <v>0.25719474973121792</v>
      </c>
      <c r="F15" s="51">
        <v>0.25719474973121792</v>
      </c>
    </row>
    <row r="16" spans="1:8" ht="15.75" customHeight="1" x14ac:dyDescent="0.25">
      <c r="B16" s="19" t="s">
        <v>83</v>
      </c>
      <c r="C16" s="51">
        <v>3.12898059807699E-2</v>
      </c>
      <c r="D16" s="51">
        <v>3.12898059807699E-2</v>
      </c>
      <c r="E16" s="51">
        <v>3.12898059807699E-2</v>
      </c>
      <c r="F16" s="51">
        <v>3.12898059807699E-2</v>
      </c>
    </row>
    <row r="17" spans="1:8" ht="15.75" customHeight="1" x14ac:dyDescent="0.25">
      <c r="B17" s="19" t="s">
        <v>84</v>
      </c>
      <c r="C17" s="51">
        <v>1.3110986853380739E-2</v>
      </c>
      <c r="D17" s="51">
        <v>1.3110986853380739E-2</v>
      </c>
      <c r="E17" s="51">
        <v>1.3110986853380739E-2</v>
      </c>
      <c r="F17" s="51">
        <v>1.3110986853380739E-2</v>
      </c>
    </row>
    <row r="18" spans="1:8" ht="15.75" customHeight="1" x14ac:dyDescent="0.25">
      <c r="B18" s="19" t="s">
        <v>85</v>
      </c>
      <c r="C18" s="51">
        <v>2.042601631376223E-2</v>
      </c>
      <c r="D18" s="51">
        <v>2.042601631376223E-2</v>
      </c>
      <c r="E18" s="51">
        <v>2.042601631376223E-2</v>
      </c>
      <c r="F18" s="51">
        <v>2.042601631376223E-2</v>
      </c>
    </row>
    <row r="19" spans="1:8" ht="15.75" customHeight="1" x14ac:dyDescent="0.25">
      <c r="B19" s="19" t="s">
        <v>86</v>
      </c>
      <c r="C19" s="51">
        <v>3.053242524240431E-2</v>
      </c>
      <c r="D19" s="51">
        <v>3.053242524240431E-2</v>
      </c>
      <c r="E19" s="51">
        <v>3.053242524240431E-2</v>
      </c>
      <c r="F19" s="51">
        <v>3.053242524240431E-2</v>
      </c>
    </row>
    <row r="20" spans="1:8" ht="15.75" customHeight="1" x14ac:dyDescent="0.25">
      <c r="B20" s="19" t="s">
        <v>87</v>
      </c>
      <c r="C20" s="51">
        <v>3.9840904550209007E-2</v>
      </c>
      <c r="D20" s="51">
        <v>3.9840904550209007E-2</v>
      </c>
      <c r="E20" s="51">
        <v>3.9840904550209007E-2</v>
      </c>
      <c r="F20" s="51">
        <v>3.9840904550209007E-2</v>
      </c>
    </row>
    <row r="21" spans="1:8" ht="15.75" customHeight="1" x14ac:dyDescent="0.25">
      <c r="B21" s="19" t="s">
        <v>88</v>
      </c>
      <c r="C21" s="51">
        <v>0.1228087926271406</v>
      </c>
      <c r="D21" s="51">
        <v>0.1228087926271406</v>
      </c>
      <c r="E21" s="51">
        <v>0.1228087926271406</v>
      </c>
      <c r="F21" s="51">
        <v>0.1228087926271406</v>
      </c>
    </row>
    <row r="22" spans="1:8" ht="15.75" customHeight="1" x14ac:dyDescent="0.25">
      <c r="B22" s="19" t="s">
        <v>89</v>
      </c>
      <c r="C22" s="51">
        <v>0.34177153561734053</v>
      </c>
      <c r="D22" s="51">
        <v>0.34177153561734053</v>
      </c>
      <c r="E22" s="51">
        <v>0.34177153561734053</v>
      </c>
      <c r="F22" s="51">
        <v>0.34177153561734053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4.7892169999999998E-2</v>
      </c>
    </row>
    <row r="27" spans="1:8" ht="15.75" customHeight="1" x14ac:dyDescent="0.25">
      <c r="B27" s="19" t="s">
        <v>92</v>
      </c>
      <c r="C27" s="51">
        <v>1.8253354999999999E-2</v>
      </c>
    </row>
    <row r="28" spans="1:8" ht="15.75" customHeight="1" x14ac:dyDescent="0.25">
      <c r="B28" s="19" t="s">
        <v>93</v>
      </c>
      <c r="C28" s="51">
        <v>0.22970390299999999</v>
      </c>
    </row>
    <row r="29" spans="1:8" ht="15.75" customHeight="1" x14ac:dyDescent="0.25">
      <c r="B29" s="19" t="s">
        <v>94</v>
      </c>
      <c r="C29" s="51">
        <v>0.13801279299999999</v>
      </c>
    </row>
    <row r="30" spans="1:8" ht="15.75" customHeight="1" x14ac:dyDescent="0.25">
      <c r="B30" s="19" t="s">
        <v>95</v>
      </c>
      <c r="C30" s="51">
        <v>4.9951097000000007E-2</v>
      </c>
    </row>
    <row r="31" spans="1:8" ht="15.75" customHeight="1" x14ac:dyDescent="0.25">
      <c r="B31" s="19" t="s">
        <v>96</v>
      </c>
      <c r="C31" s="51">
        <v>7.037699800000001E-2</v>
      </c>
    </row>
    <row r="32" spans="1:8" ht="15.75" customHeight="1" x14ac:dyDescent="0.25">
      <c r="B32" s="19" t="s">
        <v>97</v>
      </c>
      <c r="C32" s="51">
        <v>0.14732740899999999</v>
      </c>
    </row>
    <row r="33" spans="2:3" ht="15.75" customHeight="1" x14ac:dyDescent="0.25">
      <c r="B33" s="19" t="s">
        <v>98</v>
      </c>
      <c r="C33" s="51">
        <v>0.124050595</v>
      </c>
    </row>
    <row r="34" spans="2:3" ht="15.75" customHeight="1" x14ac:dyDescent="0.25">
      <c r="B34" s="19" t="s">
        <v>99</v>
      </c>
      <c r="C34" s="51">
        <v>0.17443167800000001</v>
      </c>
    </row>
    <row r="35" spans="2:3" ht="15.75" customHeight="1" x14ac:dyDescent="0.25">
      <c r="B35" s="27" t="s">
        <v>30</v>
      </c>
      <c r="C35" s="47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104</v>
      </c>
      <c r="C4" s="53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105</v>
      </c>
      <c r="C5" s="53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109</v>
      </c>
      <c r="C10" s="53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110</v>
      </c>
      <c r="C11" s="53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5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5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3.2133630000000003E-2</v>
      </c>
      <c r="D3" s="53">
        <v>7.5453989999999999E-2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7.7461189999999999E-2</v>
      </c>
      <c r="D4" s="53">
        <v>0.2976355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2023-01-17T02:34:32Z</dcterms:modified>
</cp:coreProperties>
</file>