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06A85E1-E8F5-44E7-8D38-D5D65B051394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<sst xmlns="http://schemas.openxmlformats.org/spreadsheetml/2006/main" count="2089" uniqueCount="342">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</sst>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1383242.140625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0.78182266235351605</v>
      </c>
    </row>
    <row r="11" spans="1:3" ht="15" customHeight="1" x14ac:dyDescent="0.25">
      <c r="B11" s="5" t="s">
        <v>11</v>
      </c>
      <c r="C11" s="44">
        <v>0.52500000000000002</v>
      </c>
    </row>
    <row r="12" spans="1:3" ht="15" customHeight="1" x14ac:dyDescent="0.25">
      <c r="B12" s="5" t="s">
        <v>12</v>
      </c>
      <c r="C12" s="44">
        <v>0.63</v>
      </c>
    </row>
    <row r="13" spans="1:3" ht="15" customHeight="1" x14ac:dyDescent="0.25">
      <c r="B13" s="5" t="s">
        <v>13</v>
      </c>
      <c r="C13" s="44">
        <v>0.49199999999999999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8.7300000000000003E-2</v>
      </c>
    </row>
    <row r="24" spans="1:3" ht="15" customHeight="1" x14ac:dyDescent="0.25">
      <c r="B24" s="15" t="s">
        <v>22</v>
      </c>
      <c r="C24" s="45">
        <v>0.59660000000000002</v>
      </c>
    </row>
    <row r="25" spans="1:3" ht="15" customHeight="1" x14ac:dyDescent="0.25">
      <c r="B25" s="15" t="s">
        <v>23</v>
      </c>
      <c r="C25" s="45">
        <v>0.28710000000000002</v>
      </c>
    </row>
    <row r="26" spans="1:3" ht="15" customHeight="1" x14ac:dyDescent="0.25">
      <c r="B26" s="15" t="s">
        <v>24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100">
        <v>9.5877726663146298E-2</v>
      </c>
    </row>
    <row r="31" spans="1:3" ht="14.25" customHeight="1" x14ac:dyDescent="0.25">
      <c r="B31" s="25" t="s">
        <v>28</v>
      </c>
      <c r="C31" s="100">
        <v>0.123358051747242</v>
      </c>
    </row>
    <row r="32" spans="1:3" ht="14.25" customHeight="1" x14ac:dyDescent="0.25">
      <c r="B32" s="25" t="s">
        <v>29</v>
      </c>
      <c r="C32" s="100">
        <v>0.44349386729116302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99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2.3805799999999998E-2</v>
      </c>
      <c r="D45" s="12"/>
    </row>
    <row r="46" spans="1:5" ht="15.75" customHeight="1" x14ac:dyDescent="0.25">
      <c r="B46" s="11" t="s">
        <v>41</v>
      </c>
      <c r="C46" s="45">
        <v>8.3174700000000004E-2</v>
      </c>
      <c r="D46" s="12"/>
    </row>
    <row r="47" spans="1:5" ht="15.75" customHeight="1" x14ac:dyDescent="0.25">
      <c r="B47" s="11" t="s">
        <v>42</v>
      </c>
      <c r="C47" s="45">
        <v>0.1465214</v>
      </c>
      <c r="D47" s="12"/>
      <c r="E47" s="13"/>
    </row>
    <row r="48" spans="1:5" ht="15" customHeight="1" x14ac:dyDescent="0.25">
      <c r="B48" s="11" t="s">
        <v>43</v>
      </c>
      <c r="C48" s="46">
        <v>0.74649810000000005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0.58725400000000005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5.6252946999999998E-2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0.50091427670642796</v>
      </c>
      <c r="C2" s="57">
        <v>0.95</v>
      </c>
      <c r="D2" s="58">
        <v>36.673102552348467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44.676188346342542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79.584386436751942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2.2502589665866322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0.155221805694397</v>
      </c>
      <c r="C10" s="57">
        <v>0.95</v>
      </c>
      <c r="D10" s="58">
        <v>14.201250215462901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0.155221805694397</v>
      </c>
      <c r="C11" s="57">
        <v>0.95</v>
      </c>
      <c r="D11" s="58">
        <v>14.201250215462901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0.155221805694397</v>
      </c>
      <c r="C12" s="57">
        <v>0.95</v>
      </c>
      <c r="D12" s="58">
        <v>14.201250215462901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0.155221805694397</v>
      </c>
      <c r="C13" s="57">
        <v>0.95</v>
      </c>
      <c r="D13" s="58">
        <v>14.201250215462901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0.155221805694397</v>
      </c>
      <c r="C14" s="57">
        <v>0.95</v>
      </c>
      <c r="D14" s="58">
        <v>14.201250215462901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0.155221805694397</v>
      </c>
      <c r="C15" s="57">
        <v>0.95</v>
      </c>
      <c r="D15" s="58">
        <v>14.201250215462901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0.25753549775160939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0.76</v>
      </c>
      <c r="C18" s="57">
        <v>0.95</v>
      </c>
      <c r="D18" s="58">
        <v>1.935478791236098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1.935478791236098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0.88158860000000006</v>
      </c>
      <c r="C21" s="57">
        <v>0.95</v>
      </c>
      <c r="D21" s="58">
        <v>21.219202862704289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24.214287028601191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4.6661477823845638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0.22284708471940001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0.121063312846115</v>
      </c>
      <c r="C27" s="57">
        <v>0.95</v>
      </c>
      <c r="D27" s="58">
        <v>20.50942560811496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0.97023062222068901</v>
      </c>
      <c r="C29" s="57">
        <v>0.95</v>
      </c>
      <c r="D29" s="58">
        <v>64.905462330614313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1.9667472266035491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2.7E-2</v>
      </c>
      <c r="C32" s="57">
        <v>0.95</v>
      </c>
      <c r="D32" s="58">
        <v>0.49558496612235631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0.52023419999999998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1.9676510000000001E-2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5.1747000000000002E-4</v>
      </c>
      <c r="C38" s="57">
        <v>0.95</v>
      </c>
      <c r="D38" s="58">
        <v>3.0501808176615341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0.64306739752861608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4.8000000000000001E-2</v>
      </c>
      <c r="E2" s="62">
        <f>food_insecure</f>
        <v>4.8000000000000001E-2</v>
      </c>
      <c r="F2" s="62">
        <f>food_insecure</f>
        <v>4.8000000000000001E-2</v>
      </c>
      <c r="G2" s="62">
        <f>food_insecure</f>
        <v>4.8000000000000001E-2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4.8000000000000001E-2</v>
      </c>
      <c r="F5" s="62">
        <f>food_insecure</f>
        <v>4.8000000000000001E-2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4.8000000000000001E-2</v>
      </c>
      <c r="F8" s="62">
        <f>food_insecure</f>
        <v>4.8000000000000001E-2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4.8000000000000001E-2</v>
      </c>
      <c r="F9" s="62">
        <f>food_insecure</f>
        <v>4.8000000000000001E-2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0.63</v>
      </c>
      <c r="E10" s="62">
        <f>IF(ISBLANK(comm_deliv), frac_children_health_facility,1)</f>
        <v>0.63</v>
      </c>
      <c r="F10" s="62">
        <f>IF(ISBLANK(comm_deliv), frac_children_health_facility,1)</f>
        <v>0.63</v>
      </c>
      <c r="G10" s="62">
        <f>IF(ISBLANK(comm_deliv), frac_children_health_facility,1)</f>
        <v>0.63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4.8000000000000001E-2</v>
      </c>
      <c r="I15" s="62">
        <f>food_insecure</f>
        <v>4.8000000000000001E-2</v>
      </c>
      <c r="J15" s="62">
        <f>food_insecure</f>
        <v>4.8000000000000001E-2</v>
      </c>
      <c r="K15" s="62">
        <f>food_insecure</f>
        <v>4.8000000000000001E-2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0.52500000000000002</v>
      </c>
      <c r="I18" s="62">
        <f>frac_PW_health_facility</f>
        <v>0.52500000000000002</v>
      </c>
      <c r="J18" s="62">
        <f>frac_PW_health_facility</f>
        <v>0.52500000000000002</v>
      </c>
      <c r="K18" s="62">
        <f>frac_PW_health_facility</f>
        <v>0.52500000000000002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0.49199999999999999</v>
      </c>
      <c r="M24" s="62">
        <f>famplan_unmet_need</f>
        <v>0.49199999999999999</v>
      </c>
      <c r="N24" s="62">
        <f>famplan_unmet_need</f>
        <v>0.49199999999999999</v>
      </c>
      <c r="O24" s="62">
        <f>famplan_unmet_need</f>
        <v>0.49199999999999999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0.10910612301025369</v>
      </c>
      <c r="M25" s="62">
        <f>(1-food_insecure)*(0.49)+food_insecure*(0.7)</f>
        <v>0.50007999999999997</v>
      </c>
      <c r="N25" s="62">
        <f>(1-food_insecure)*(0.49)+food_insecure*(0.7)</f>
        <v>0.50007999999999997</v>
      </c>
      <c r="O25" s="62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4.6759767004394437E-2</v>
      </c>
      <c r="M26" s="62">
        <f>(1-food_insecure)*(0.21)+food_insecure*(0.3)</f>
        <v>0.21431999999999998</v>
      </c>
      <c r="N26" s="62">
        <f>(1-food_insecure)*(0.21)+food_insecure*(0.3)</f>
        <v>0.21431999999999998</v>
      </c>
      <c r="O26" s="62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6.2311447631835805E-2</v>
      </c>
      <c r="M27" s="62">
        <f>(1-food_insecure)*(0.3)</f>
        <v>0.28559999999999997</v>
      </c>
      <c r="N27" s="62">
        <f>(1-food_insecure)*(0.3)</f>
        <v>0.28559999999999997</v>
      </c>
      <c r="O27" s="62">
        <f>(1-food_insecure)*(0.3)</f>
        <v>0.28559999999999997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0.78182266235351605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249480.8694</v>
      </c>
      <c r="C2" s="50">
        <v>412000</v>
      </c>
      <c r="D2" s="50">
        <v>819000</v>
      </c>
      <c r="E2" s="50">
        <v>3869000</v>
      </c>
      <c r="F2" s="50">
        <v>2592000</v>
      </c>
      <c r="G2" s="17">
        <f t="shared" ref="G2:G16" si="0">C2+D2+E2+F2</f>
        <v>7692000</v>
      </c>
      <c r="H2" s="17">
        <f t="shared" ref="H2:H40" si="1">(B2 + stillbirth*B2/(1000-stillbirth))/(1-abortion)</f>
        <v>286081.17720251676</v>
      </c>
      <c r="I2" s="17">
        <f t="shared" ref="I2:I40" si="2">G2-H2</f>
        <v>7405918.8227974828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5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5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5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5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5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5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5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5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4.0233655536580492E-3</v>
      </c>
    </row>
    <row r="4" spans="1:8" ht="15.75" customHeight="1" x14ac:dyDescent="0.25">
      <c r="B4" s="19" t="s">
        <v>69</v>
      </c>
      <c r="C4" s="51">
        <v>0.1228700268072636</v>
      </c>
    </row>
    <row r="5" spans="1:8" ht="15.75" customHeight="1" x14ac:dyDescent="0.25">
      <c r="B5" s="19" t="s">
        <v>70</v>
      </c>
      <c r="C5" s="51">
        <v>6.0952016095778279E-2</v>
      </c>
    </row>
    <row r="6" spans="1:8" ht="15.75" customHeight="1" x14ac:dyDescent="0.25">
      <c r="B6" s="19" t="s">
        <v>71</v>
      </c>
      <c r="C6" s="51">
        <v>0.25052948415539211</v>
      </c>
    </row>
    <row r="7" spans="1:8" ht="15.75" customHeight="1" x14ac:dyDescent="0.25">
      <c r="B7" s="19" t="s">
        <v>72</v>
      </c>
      <c r="C7" s="51">
        <v>0.3156167743772183</v>
      </c>
    </row>
    <row r="8" spans="1:8" ht="15.75" customHeight="1" x14ac:dyDescent="0.25">
      <c r="B8" s="19" t="s">
        <v>73</v>
      </c>
      <c r="C8" s="51">
        <v>4.6299750366725926E-3</v>
      </c>
    </row>
    <row r="9" spans="1:8" ht="15.75" customHeight="1" x14ac:dyDescent="0.25">
      <c r="B9" s="19" t="s">
        <v>74</v>
      </c>
      <c r="C9" s="51">
        <v>0.14275968635991829</v>
      </c>
    </row>
    <row r="10" spans="1:8" ht="15.75" customHeight="1" x14ac:dyDescent="0.25">
      <c r="B10" s="19" t="s">
        <v>75</v>
      </c>
      <c r="C10" s="51">
        <v>9.8618671614099027E-2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0.1220959186177451</v>
      </c>
      <c r="D14" s="51">
        <v>0.1220959186177451</v>
      </c>
      <c r="E14" s="51">
        <v>0.1220959186177451</v>
      </c>
      <c r="F14" s="51">
        <v>0.1220959186177451</v>
      </c>
    </row>
    <row r="15" spans="1:8" ht="15.75" customHeight="1" x14ac:dyDescent="0.25">
      <c r="B15" s="19" t="s">
        <v>82</v>
      </c>
      <c r="C15" s="51">
        <v>0.27917356568350132</v>
      </c>
      <c r="D15" s="51">
        <v>0.27917356568350132</v>
      </c>
      <c r="E15" s="51">
        <v>0.27917356568350132</v>
      </c>
      <c r="F15" s="51">
        <v>0.27917356568350132</v>
      </c>
    </row>
    <row r="16" spans="1:8" ht="15.75" customHeight="1" x14ac:dyDescent="0.25">
      <c r="B16" s="19" t="s">
        <v>83</v>
      </c>
      <c r="C16" s="51">
        <v>3.7155477328350443E-2</v>
      </c>
      <c r="D16" s="51">
        <v>3.7155477328350443E-2</v>
      </c>
      <c r="E16" s="51">
        <v>3.7155477328350443E-2</v>
      </c>
      <c r="F16" s="51">
        <v>3.7155477328350443E-2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7.2227909661250651E-3</v>
      </c>
      <c r="D19" s="51">
        <v>7.2227909661250651E-3</v>
      </c>
      <c r="E19" s="51">
        <v>7.2227909661250651E-3</v>
      </c>
      <c r="F19" s="51">
        <v>7.2227909661250651E-3</v>
      </c>
    </row>
    <row r="20" spans="1:8" ht="15.75" customHeight="1" x14ac:dyDescent="0.25">
      <c r="B20" s="19" t="s">
        <v>87</v>
      </c>
      <c r="C20" s="51">
        <v>1.0670869510367661E-2</v>
      </c>
      <c r="D20" s="51">
        <v>1.0670869510367661E-2</v>
      </c>
      <c r="E20" s="51">
        <v>1.0670869510367661E-2</v>
      </c>
      <c r="F20" s="51">
        <v>1.0670869510367661E-2</v>
      </c>
    </row>
    <row r="21" spans="1:8" ht="15.75" customHeight="1" x14ac:dyDescent="0.25">
      <c r="B21" s="19" t="s">
        <v>88</v>
      </c>
      <c r="C21" s="51">
        <v>0.13531853152542331</v>
      </c>
      <c r="D21" s="51">
        <v>0.13531853152542331</v>
      </c>
      <c r="E21" s="51">
        <v>0.13531853152542331</v>
      </c>
      <c r="F21" s="51">
        <v>0.13531853152542331</v>
      </c>
    </row>
    <row r="22" spans="1:8" ht="15.75" customHeight="1" x14ac:dyDescent="0.25">
      <c r="B22" s="19" t="s">
        <v>89</v>
      </c>
      <c r="C22" s="51">
        <v>0.40836284636848741</v>
      </c>
      <c r="D22" s="51">
        <v>0.40836284636848741</v>
      </c>
      <c r="E22" s="51">
        <v>0.40836284636848741</v>
      </c>
      <c r="F22" s="51">
        <v>0.40836284636848741</v>
      </c>
    </row>
    <row r="23" spans="1:8" ht="15.75" customHeight="1" x14ac:dyDescent="0.25">
      <c r="B23" s="27" t="s">
        <v>30</v>
      </c>
      <c r="C23" s="47">
        <f>SUM(C14:C22)</f>
        <v>1.0000000000000004</v>
      </c>
      <c r="D23" s="47">
        <f>SUM(D14:D22)</f>
        <v>1.0000000000000004</v>
      </c>
      <c r="E23" s="47">
        <f>SUM(E14:E22)</f>
        <v>1.0000000000000004</v>
      </c>
      <c r="F23" s="47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5.4573182999999997E-2</v>
      </c>
    </row>
    <row r="27" spans="1:8" ht="15.75" customHeight="1" x14ac:dyDescent="0.25">
      <c r="B27" s="19" t="s">
        <v>92</v>
      </c>
      <c r="C27" s="51">
        <v>5.9409878999999999E-2</v>
      </c>
    </row>
    <row r="28" spans="1:8" ht="15.75" customHeight="1" x14ac:dyDescent="0.25">
      <c r="B28" s="19" t="s">
        <v>93</v>
      </c>
      <c r="C28" s="51">
        <v>0.12098242100000001</v>
      </c>
    </row>
    <row r="29" spans="1:8" ht="15.75" customHeight="1" x14ac:dyDescent="0.25">
      <c r="B29" s="19" t="s">
        <v>94</v>
      </c>
      <c r="C29" s="51">
        <v>0.13495797500000001</v>
      </c>
    </row>
    <row r="30" spans="1:8" ht="15.75" customHeight="1" x14ac:dyDescent="0.25">
      <c r="B30" s="19" t="s">
        <v>95</v>
      </c>
      <c r="C30" s="51">
        <v>8.1454253000000018E-2</v>
      </c>
    </row>
    <row r="31" spans="1:8" ht="15.75" customHeight="1" x14ac:dyDescent="0.25">
      <c r="B31" s="19" t="s">
        <v>96</v>
      </c>
      <c r="C31" s="51">
        <v>6.5903797E-2</v>
      </c>
    </row>
    <row r="32" spans="1:8" ht="15.75" customHeight="1" x14ac:dyDescent="0.25">
      <c r="B32" s="19" t="s">
        <v>97</v>
      </c>
      <c r="C32" s="51">
        <v>0.13216685</v>
      </c>
    </row>
    <row r="33" spans="2:3" ht="15.75" customHeight="1" x14ac:dyDescent="0.25">
      <c r="B33" s="19" t="s">
        <v>98</v>
      </c>
      <c r="C33" s="51">
        <v>0.12743632599999999</v>
      </c>
    </row>
    <row r="34" spans="2:3" ht="15.75" customHeight="1" x14ac:dyDescent="0.25">
      <c r="B34" s="19" t="s">
        <v>99</v>
      </c>
      <c r="C34" s="51">
        <v>0.22311531600000001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53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53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53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53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5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5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2023-01-17T02:35:21Z</dcterms:modified>
</cp:coreProperties>
</file>