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8E02CADD-0732-4E88-A24C-750C0416429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<sst xmlns="http://schemas.openxmlformats.org/spreadsheetml/2006/main" count="2089" uniqueCount="342">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</sst>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4152779.5</v>
      </c>
    </row>
    <row r="8" spans="1:3" ht="15" customHeight="1" x14ac:dyDescent="0.25">
      <c r="B8" s="5" t="s">
        <v>8</v>
      </c>
      <c r="C8" s="44">
        <v>0.188</v>
      </c>
    </row>
    <row r="9" spans="1:3" ht="15" customHeight="1" x14ac:dyDescent="0.25">
      <c r="B9" s="5" t="s">
        <v>9</v>
      </c>
      <c r="C9" s="45">
        <v>0.47</v>
      </c>
    </row>
    <row r="10" spans="1:3" ht="15" customHeight="1" x14ac:dyDescent="0.25">
      <c r="B10" s="5" t="s">
        <v>10</v>
      </c>
      <c r="C10" s="45">
        <v>0.39787429809570302</v>
      </c>
    </row>
    <row r="11" spans="1:3" ht="15" customHeight="1" x14ac:dyDescent="0.25">
      <c r="B11" s="5" t="s">
        <v>11</v>
      </c>
      <c r="C11" s="44">
        <v>0.251</v>
      </c>
    </row>
    <row r="12" spans="1:3" ht="15" customHeight="1" x14ac:dyDescent="0.25">
      <c r="B12" s="5" t="s">
        <v>12</v>
      </c>
      <c r="C12" s="44">
        <v>0.34</v>
      </c>
    </row>
    <row r="13" spans="1:3" ht="15" customHeight="1" x14ac:dyDescent="0.25">
      <c r="B13" s="5" t="s">
        <v>13</v>
      </c>
      <c r="C13" s="44">
        <v>0.53100000000000003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8.5299999999999987E-2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0.35580000000000001</v>
      </c>
    </row>
    <row r="26" spans="1:3" ht="15" customHeight="1" x14ac:dyDescent="0.25">
      <c r="B26" s="15" t="s">
        <v>24</v>
      </c>
      <c r="C26" s="45">
        <v>0.1099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0.20667212370865701</v>
      </c>
    </row>
    <row r="30" spans="1:3" ht="14.25" customHeight="1" x14ac:dyDescent="0.25">
      <c r="B30" s="25" t="s">
        <v>27</v>
      </c>
      <c r="C30" s="100">
        <v>0.11137509658186601</v>
      </c>
    </row>
    <row r="31" spans="1:3" ht="14.25" customHeight="1" x14ac:dyDescent="0.25">
      <c r="B31" s="25" t="s">
        <v>28</v>
      </c>
      <c r="C31" s="100">
        <v>0.12654954789311601</v>
      </c>
    </row>
    <row r="32" spans="1:3" ht="14.25" customHeight="1" x14ac:dyDescent="0.25">
      <c r="B32" s="25" t="s">
        <v>29</v>
      </c>
      <c r="C32" s="100">
        <v>0.55540323181636098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26.654184062716901</v>
      </c>
    </row>
    <row r="38" spans="1:5" ht="15" customHeight="1" x14ac:dyDescent="0.25">
      <c r="B38" s="11" t="s">
        <v>34</v>
      </c>
      <c r="C38" s="43">
        <v>43.623031486157103</v>
      </c>
      <c r="D38" s="12"/>
      <c r="E38" s="13"/>
    </row>
    <row r="39" spans="1:5" ht="15" customHeight="1" x14ac:dyDescent="0.25">
      <c r="B39" s="11" t="s">
        <v>35</v>
      </c>
      <c r="C39" s="43">
        <v>58.356138238951203</v>
      </c>
      <c r="D39" s="12"/>
      <c r="E39" s="12"/>
    </row>
    <row r="40" spans="1:5" ht="15" customHeight="1" x14ac:dyDescent="0.25">
      <c r="B40" s="11" t="s">
        <v>36</v>
      </c>
      <c r="C40" s="99">
        <v>1.64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23.729724780000002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2.9392000000000001E-2</v>
      </c>
      <c r="D45" s="12"/>
    </row>
    <row r="46" spans="1:5" ht="15.75" customHeight="1" x14ac:dyDescent="0.25">
      <c r="B46" s="11" t="s">
        <v>41</v>
      </c>
      <c r="C46" s="45">
        <v>0.10240050000000001</v>
      </c>
      <c r="D46" s="12"/>
    </row>
    <row r="47" spans="1:5" ht="15.75" customHeight="1" x14ac:dyDescent="0.25">
      <c r="B47" s="11" t="s">
        <v>42</v>
      </c>
      <c r="C47" s="45">
        <v>0.39395839999999999</v>
      </c>
      <c r="D47" s="12"/>
      <c r="E47" s="13"/>
    </row>
    <row r="48" spans="1:5" ht="15" customHeight="1" x14ac:dyDescent="0.25">
      <c r="B48" s="11" t="s">
        <v>43</v>
      </c>
      <c r="C48" s="46">
        <v>0.47424909999999998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0.53084200000000004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0.190640951956145</v>
      </c>
      <c r="C2" s="57">
        <v>0.95</v>
      </c>
      <c r="D2" s="58">
        <v>37.913661484151682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42.521345352857793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99.033477395463237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0.3705821075861872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5.9075243365991098E-2</v>
      </c>
      <c r="C10" s="57">
        <v>0.95</v>
      </c>
      <c r="D10" s="58">
        <v>13.539057252878379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5.9075243365991098E-2</v>
      </c>
      <c r="C11" s="57">
        <v>0.95</v>
      </c>
      <c r="D11" s="58">
        <v>13.539057252878379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5.9075243365991098E-2</v>
      </c>
      <c r="C12" s="57">
        <v>0.95</v>
      </c>
      <c r="D12" s="58">
        <v>13.539057252878379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5.9075243365991098E-2</v>
      </c>
      <c r="C13" s="57">
        <v>0.95</v>
      </c>
      <c r="D13" s="58">
        <v>13.539057252878379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5.9075243365991098E-2</v>
      </c>
      <c r="C14" s="57">
        <v>0.95</v>
      </c>
      <c r="D14" s="58">
        <v>13.539057252878379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5.9075243365991098E-2</v>
      </c>
      <c r="C15" s="57">
        <v>0.95</v>
      </c>
      <c r="D15" s="58">
        <v>13.539057252878379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0.27829999072845568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0.13</v>
      </c>
      <c r="C18" s="57">
        <v>0.95</v>
      </c>
      <c r="D18" s="58">
        <v>2.377996240315416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2.377996240315416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0.30129679999999998</v>
      </c>
      <c r="C21" s="57">
        <v>0.95</v>
      </c>
      <c r="D21" s="58">
        <v>3.202185552868094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23.103382705538191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4.4606327668435339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7.6161503807199993E-2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4.6074999817732012E-2</v>
      </c>
      <c r="C27" s="57">
        <v>0.95</v>
      </c>
      <c r="D27" s="58">
        <v>19.540666812356982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0.59053003115999092</v>
      </c>
      <c r="C29" s="57">
        <v>0.95</v>
      </c>
      <c r="D29" s="58">
        <v>67.736851795235324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4.3271061521497272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4.2999999999999997E-2</v>
      </c>
      <c r="C32" s="57">
        <v>0.95</v>
      </c>
      <c r="D32" s="58">
        <v>0.54641342226979839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0.18614801410000001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8.7522201431810966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0.48301955497836302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5">
      <c r="A4" s="3" t="s">
        <v>205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0.188</v>
      </c>
      <c r="E2" s="62">
        <f>food_insecure</f>
        <v>0.188</v>
      </c>
      <c r="F2" s="62">
        <f>food_insecure</f>
        <v>0.188</v>
      </c>
      <c r="G2" s="62">
        <f>food_insecure</f>
        <v>0.188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0.188</v>
      </c>
      <c r="F5" s="62">
        <f>food_insecure</f>
        <v>0.188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0.188</v>
      </c>
      <c r="F8" s="62">
        <f>food_insecure</f>
        <v>0.188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0.188</v>
      </c>
      <c r="F9" s="62">
        <f>food_insecure</f>
        <v>0.188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0.34</v>
      </c>
      <c r="E10" s="62">
        <f>IF(ISBLANK(comm_deliv), frac_children_health_facility,1)</f>
        <v>0.34</v>
      </c>
      <c r="F10" s="62">
        <f>IF(ISBLANK(comm_deliv), frac_children_health_facility,1)</f>
        <v>0.34</v>
      </c>
      <c r="G10" s="62">
        <f>IF(ISBLANK(comm_deliv), frac_children_health_facility,1)</f>
        <v>0.34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0.188</v>
      </c>
      <c r="I15" s="62">
        <f>food_insecure</f>
        <v>0.188</v>
      </c>
      <c r="J15" s="62">
        <f>food_insecure</f>
        <v>0.188</v>
      </c>
      <c r="K15" s="62">
        <f>food_insecure</f>
        <v>0.188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0.251</v>
      </c>
      <c r="I18" s="62">
        <f>frac_PW_health_facility</f>
        <v>0.251</v>
      </c>
      <c r="J18" s="62">
        <f>frac_PW_health_facility</f>
        <v>0.251</v>
      </c>
      <c r="K18" s="62">
        <f>frac_PW_health_facility</f>
        <v>0.251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0.47</v>
      </c>
      <c r="I19" s="62">
        <f>frac_malaria_risk</f>
        <v>0.47</v>
      </c>
      <c r="J19" s="62">
        <f>frac_malaria_risk</f>
        <v>0.47</v>
      </c>
      <c r="K19" s="62">
        <f>frac_malaria_risk</f>
        <v>0.47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0.53100000000000003</v>
      </c>
      <c r="M24" s="62">
        <f>famplan_unmet_need</f>
        <v>0.53100000000000003</v>
      </c>
      <c r="N24" s="62">
        <f>famplan_unmet_need</f>
        <v>0.53100000000000003</v>
      </c>
      <c r="O24" s="62">
        <f>famplan_unmet_need</f>
        <v>0.53100000000000003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0.31881351664428714</v>
      </c>
      <c r="M25" s="62">
        <f>(1-food_insecure)*(0.49)+food_insecure*(0.7)</f>
        <v>0.52947999999999995</v>
      </c>
      <c r="N25" s="62">
        <f>(1-food_insecure)*(0.49)+food_insecure*(0.7)</f>
        <v>0.52947999999999995</v>
      </c>
      <c r="O25" s="62">
        <f>(1-food_insecure)*(0.49)+food_insecure*(0.7)</f>
        <v>0.52947999999999995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0.13663436427612308</v>
      </c>
      <c r="M26" s="62">
        <f>(1-food_insecure)*(0.21)+food_insecure*(0.3)</f>
        <v>0.22692000000000001</v>
      </c>
      <c r="N26" s="62">
        <f>(1-food_insecure)*(0.21)+food_insecure*(0.3)</f>
        <v>0.22692000000000001</v>
      </c>
      <c r="O26" s="62">
        <f>(1-food_insecure)*(0.21)+food_insecure*(0.3)</f>
        <v>0.22692000000000001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0.14667782098388674</v>
      </c>
      <c r="M27" s="62">
        <f>(1-food_insecure)*(0.3)</f>
        <v>0.24360000000000001</v>
      </c>
      <c r="N27" s="62">
        <f>(1-food_insecure)*(0.3)</f>
        <v>0.24360000000000001</v>
      </c>
      <c r="O27" s="62">
        <f>(1-food_insecure)*(0.3)</f>
        <v>0.24360000000000001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0.39787429809570307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0.47</v>
      </c>
      <c r="D34" s="62">
        <f t="shared" si="3"/>
        <v>0.47</v>
      </c>
      <c r="E34" s="62">
        <f t="shared" si="3"/>
        <v>0.47</v>
      </c>
      <c r="F34" s="62">
        <f t="shared" si="3"/>
        <v>0.47</v>
      </c>
      <c r="G34" s="62">
        <f t="shared" si="3"/>
        <v>0.47</v>
      </c>
      <c r="H34" s="62">
        <f t="shared" si="3"/>
        <v>0.47</v>
      </c>
      <c r="I34" s="62">
        <f t="shared" si="3"/>
        <v>0.47</v>
      </c>
      <c r="J34" s="62">
        <f t="shared" si="3"/>
        <v>0.47</v>
      </c>
      <c r="K34" s="62">
        <f t="shared" si="3"/>
        <v>0.47</v>
      </c>
      <c r="L34" s="62">
        <f t="shared" si="3"/>
        <v>0.47</v>
      </c>
      <c r="M34" s="62">
        <f t="shared" si="3"/>
        <v>0.47</v>
      </c>
      <c r="N34" s="62">
        <f t="shared" si="3"/>
        <v>0.47</v>
      </c>
      <c r="O34" s="62">
        <f t="shared" si="3"/>
        <v>0.47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885346.67979999993</v>
      </c>
      <c r="C2" s="50">
        <v>1616000</v>
      </c>
      <c r="D2" s="50">
        <v>2887000</v>
      </c>
      <c r="E2" s="50">
        <v>2187000</v>
      </c>
      <c r="F2" s="50">
        <v>1246000</v>
      </c>
      <c r="G2" s="17">
        <f t="shared" ref="G2:G16" si="0">C2+D2+E2+F2</f>
        <v>7936000</v>
      </c>
      <c r="H2" s="17">
        <f t="shared" ref="H2:H40" si="1">(B2 + stillbirth*B2/(1000-stillbirth))/(1-abortion)</f>
        <v>1030529.9649457046</v>
      </c>
      <c r="I2" s="17">
        <f t="shared" ref="I2:I40" si="2">G2-H2</f>
        <v>6905470.0350542953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5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5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5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5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5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5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5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5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1.0467640526522441E-2</v>
      </c>
    </row>
    <row r="4" spans="1:8" ht="15.75" customHeight="1" x14ac:dyDescent="0.25">
      <c r="B4" s="19" t="s">
        <v>69</v>
      </c>
      <c r="C4" s="51">
        <v>0.1447940958960211</v>
      </c>
    </row>
    <row r="5" spans="1:8" ht="15.75" customHeight="1" x14ac:dyDescent="0.25">
      <c r="B5" s="19" t="s">
        <v>70</v>
      </c>
      <c r="C5" s="51">
        <v>7.1393503800682726E-2</v>
      </c>
    </row>
    <row r="6" spans="1:8" ht="15.75" customHeight="1" x14ac:dyDescent="0.25">
      <c r="B6" s="19" t="s">
        <v>71</v>
      </c>
      <c r="C6" s="51">
        <v>0.2473048367887892</v>
      </c>
    </row>
    <row r="7" spans="1:8" ht="15.75" customHeight="1" x14ac:dyDescent="0.25">
      <c r="B7" s="19" t="s">
        <v>72</v>
      </c>
      <c r="C7" s="51">
        <v>0.34136309247609009</v>
      </c>
    </row>
    <row r="8" spans="1:8" ht="15.75" customHeight="1" x14ac:dyDescent="0.25">
      <c r="B8" s="19" t="s">
        <v>73</v>
      </c>
      <c r="C8" s="51">
        <v>1.6030576094786569E-2</v>
      </c>
    </row>
    <row r="9" spans="1:8" ht="15.75" customHeight="1" x14ac:dyDescent="0.25">
      <c r="B9" s="19" t="s">
        <v>74</v>
      </c>
      <c r="C9" s="51">
        <v>9.5747714538464132E-2</v>
      </c>
    </row>
    <row r="10" spans="1:8" ht="15.75" customHeight="1" x14ac:dyDescent="0.25">
      <c r="B10" s="19" t="s">
        <v>75</v>
      </c>
      <c r="C10" s="51">
        <v>7.2898539878643864E-2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0.1525534106144821</v>
      </c>
      <c r="D14" s="51">
        <v>0.1525534106144821</v>
      </c>
      <c r="E14" s="51">
        <v>0.1525534106144821</v>
      </c>
      <c r="F14" s="51">
        <v>0.1525534106144821</v>
      </c>
    </row>
    <row r="15" spans="1:8" ht="15.75" customHeight="1" x14ac:dyDescent="0.25">
      <c r="B15" s="19" t="s">
        <v>82</v>
      </c>
      <c r="C15" s="51">
        <v>0.28364087261019039</v>
      </c>
      <c r="D15" s="51">
        <v>0.28364087261019039</v>
      </c>
      <c r="E15" s="51">
        <v>0.28364087261019039</v>
      </c>
      <c r="F15" s="51">
        <v>0.28364087261019039</v>
      </c>
    </row>
    <row r="16" spans="1:8" ht="15.75" customHeight="1" x14ac:dyDescent="0.25">
      <c r="B16" s="19" t="s">
        <v>83</v>
      </c>
      <c r="C16" s="51">
        <v>3.2342629919059E-2</v>
      </c>
      <c r="D16" s="51">
        <v>3.2342629919059E-2</v>
      </c>
      <c r="E16" s="51">
        <v>3.2342629919059E-2</v>
      </c>
      <c r="F16" s="51">
        <v>3.2342629919059E-2</v>
      </c>
    </row>
    <row r="17" spans="1:8" ht="15.75" customHeight="1" x14ac:dyDescent="0.25">
      <c r="B17" s="19" t="s">
        <v>84</v>
      </c>
      <c r="C17" s="51">
        <v>2.903019108606685E-3</v>
      </c>
      <c r="D17" s="51">
        <v>2.903019108606685E-3</v>
      </c>
      <c r="E17" s="51">
        <v>2.903019108606685E-3</v>
      </c>
      <c r="F17" s="51">
        <v>2.903019108606685E-3</v>
      </c>
    </row>
    <row r="18" spans="1:8" ht="15.75" customHeight="1" x14ac:dyDescent="0.25">
      <c r="B18" s="19" t="s">
        <v>85</v>
      </c>
      <c r="C18" s="51">
        <v>1.2333341816234781E-4</v>
      </c>
      <c r="D18" s="51">
        <v>1.2333341816234781E-4</v>
      </c>
      <c r="E18" s="51">
        <v>1.2333341816234781E-4</v>
      </c>
      <c r="F18" s="51">
        <v>1.2333341816234781E-4</v>
      </c>
    </row>
    <row r="19" spans="1:8" ht="15.75" customHeight="1" x14ac:dyDescent="0.25">
      <c r="B19" s="19" t="s">
        <v>86</v>
      </c>
      <c r="C19" s="51">
        <v>5.0555882446855743E-2</v>
      </c>
      <c r="D19" s="51">
        <v>5.0555882446855743E-2</v>
      </c>
      <c r="E19" s="51">
        <v>5.0555882446855743E-2</v>
      </c>
      <c r="F19" s="51">
        <v>5.0555882446855743E-2</v>
      </c>
    </row>
    <row r="20" spans="1:8" ht="15.75" customHeight="1" x14ac:dyDescent="0.25">
      <c r="B20" s="19" t="s">
        <v>87</v>
      </c>
      <c r="C20" s="51">
        <v>2.0282188935596621E-3</v>
      </c>
      <c r="D20" s="51">
        <v>2.0282188935596621E-3</v>
      </c>
      <c r="E20" s="51">
        <v>2.0282188935596621E-3</v>
      </c>
      <c r="F20" s="51">
        <v>2.0282188935596621E-3</v>
      </c>
    </row>
    <row r="21" spans="1:8" ht="15.75" customHeight="1" x14ac:dyDescent="0.25">
      <c r="B21" s="19" t="s">
        <v>88</v>
      </c>
      <c r="C21" s="51">
        <v>0.14736046843876471</v>
      </c>
      <c r="D21" s="51">
        <v>0.14736046843876471</v>
      </c>
      <c r="E21" s="51">
        <v>0.14736046843876471</v>
      </c>
      <c r="F21" s="51">
        <v>0.14736046843876471</v>
      </c>
    </row>
    <row r="22" spans="1:8" ht="15.75" customHeight="1" x14ac:dyDescent="0.25">
      <c r="B22" s="19" t="s">
        <v>89</v>
      </c>
      <c r="C22" s="51">
        <v>0.32849216455031921</v>
      </c>
      <c r="D22" s="51">
        <v>0.32849216455031921</v>
      </c>
      <c r="E22" s="51">
        <v>0.32849216455031921</v>
      </c>
      <c r="F22" s="51">
        <v>0.32849216455031921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4.5856951999999999E-2</v>
      </c>
    </row>
    <row r="27" spans="1:8" ht="15.75" customHeight="1" x14ac:dyDescent="0.25">
      <c r="B27" s="19" t="s">
        <v>92</v>
      </c>
      <c r="C27" s="51">
        <v>2.7671261999999999E-2</v>
      </c>
    </row>
    <row r="28" spans="1:8" ht="15.75" customHeight="1" x14ac:dyDescent="0.25">
      <c r="B28" s="19" t="s">
        <v>93</v>
      </c>
      <c r="C28" s="51">
        <v>0.19152286900000001</v>
      </c>
    </row>
    <row r="29" spans="1:8" ht="15.75" customHeight="1" x14ac:dyDescent="0.25">
      <c r="B29" s="19" t="s">
        <v>94</v>
      </c>
      <c r="C29" s="51">
        <v>0.15015504499999999</v>
      </c>
    </row>
    <row r="30" spans="1:8" ht="15.75" customHeight="1" x14ac:dyDescent="0.25">
      <c r="B30" s="19" t="s">
        <v>95</v>
      </c>
      <c r="C30" s="51">
        <v>5.0148384999999997E-2</v>
      </c>
    </row>
    <row r="31" spans="1:8" ht="15.75" customHeight="1" x14ac:dyDescent="0.25">
      <c r="B31" s="19" t="s">
        <v>96</v>
      </c>
      <c r="C31" s="51">
        <v>3.0652005E-2</v>
      </c>
    </row>
    <row r="32" spans="1:8" ht="15.75" customHeight="1" x14ac:dyDescent="0.25">
      <c r="B32" s="19" t="s">
        <v>97</v>
      </c>
      <c r="C32" s="51">
        <v>8.6489898999999995E-2</v>
      </c>
    </row>
    <row r="33" spans="2:3" ht="15.75" customHeight="1" x14ac:dyDescent="0.25">
      <c r="B33" s="19" t="s">
        <v>98</v>
      </c>
      <c r="C33" s="51">
        <v>0.168218437</v>
      </c>
    </row>
    <row r="34" spans="2:3" ht="15.75" customHeight="1" x14ac:dyDescent="0.25">
      <c r="B34" s="19" t="s">
        <v>99</v>
      </c>
      <c r="C34" s="51">
        <v>0.24928514500000001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5">
      <c r="B4" s="5" t="s">
        <v>104</v>
      </c>
      <c r="C4" s="53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5">
      <c r="B5" s="5" t="s">
        <v>105</v>
      </c>
      <c r="C5" s="53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5">
      <c r="B10" s="5" t="s">
        <v>109</v>
      </c>
      <c r="C10" s="53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5">
      <c r="B11" s="5" t="s">
        <v>110</v>
      </c>
      <c r="C11" s="53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55">
        <v>0.63</v>
      </c>
      <c r="I14" s="55">
        <v>0.63</v>
      </c>
      <c r="J14" s="55">
        <v>0.63</v>
      </c>
      <c r="K14" s="55">
        <v>0.63</v>
      </c>
      <c r="L14" s="5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0.20986087620258301</v>
      </c>
      <c r="D2" s="53">
        <v>8.6708339999999995E-2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0.419663816690445</v>
      </c>
      <c r="D3" s="53">
        <v>0.27589580000000002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>
        <v>0</v>
      </c>
    </row>
    <row r="5" spans="1:7" x14ac:dyDescent="0.25">
      <c r="B5" s="3" t="s">
        <v>122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2023-01-17T02:35:55Z</dcterms:modified>
</cp:coreProperties>
</file>