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83708C48-4441-4456-9DCB-2B6E7ECEC2E9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<sst xmlns="http://schemas.openxmlformats.org/spreadsheetml/2006/main" count="2089" uniqueCount="342">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</sst>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319094.15625</v>
      </c>
    </row>
    <row r="8" spans="1:3" ht="15" customHeight="1" x14ac:dyDescent="0.25">
      <c r="B8" s="5" t="s">
        <v>8</v>
      </c>
      <c r="C8" s="44">
        <v>3.4000000000000002E-2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4">
        <v>0.77599999999999991</v>
      </c>
    </row>
    <row r="12" spans="1:3" ht="15" customHeight="1" x14ac:dyDescent="0.25">
      <c r="B12" s="5" t="s">
        <v>12</v>
      </c>
      <c r="C12" s="44">
        <v>0.67700000000000005</v>
      </c>
    </row>
    <row r="13" spans="1:3" ht="15" customHeight="1" x14ac:dyDescent="0.25">
      <c r="B13" s="5" t="s">
        <v>13</v>
      </c>
      <c r="C13" s="44">
        <v>0.66299999999999992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0.13100000000000001</v>
      </c>
    </row>
    <row r="24" spans="1:3" ht="15" customHeight="1" x14ac:dyDescent="0.25">
      <c r="B24" s="15" t="s">
        <v>22</v>
      </c>
      <c r="C24" s="45">
        <v>0.434</v>
      </c>
    </row>
    <row r="25" spans="1:3" ht="15" customHeight="1" x14ac:dyDescent="0.25">
      <c r="B25" s="15" t="s">
        <v>23</v>
      </c>
      <c r="C25" s="45">
        <v>0.35249999999999998</v>
      </c>
    </row>
    <row r="26" spans="1:3" ht="15" customHeight="1" x14ac:dyDescent="0.25">
      <c r="B26" s="15" t="s">
        <v>24</v>
      </c>
      <c r="C26" s="45">
        <v>8.2500000000000004E-2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0.28694122510860798</v>
      </c>
    </row>
    <row r="30" spans="1:3" ht="14.25" customHeight="1" x14ac:dyDescent="0.25">
      <c r="B30" s="25" t="s">
        <v>27</v>
      </c>
      <c r="C30" s="100">
        <v>5.0024672511500702E-2</v>
      </c>
    </row>
    <row r="31" spans="1:3" ht="14.25" customHeight="1" x14ac:dyDescent="0.25">
      <c r="B31" s="25" t="s">
        <v>28</v>
      </c>
      <c r="C31" s="100">
        <v>8.0042096462401291E-2</v>
      </c>
    </row>
    <row r="32" spans="1:3" ht="14.25" customHeight="1" x14ac:dyDescent="0.25">
      <c r="B32" s="25" t="s">
        <v>29</v>
      </c>
      <c r="C32" s="100">
        <v>0.58299200591749001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20.246217787220701</v>
      </c>
    </row>
    <row r="38" spans="1:5" ht="15" customHeight="1" x14ac:dyDescent="0.25">
      <c r="B38" s="11" t="s">
        <v>34</v>
      </c>
      <c r="C38" s="43">
        <v>31.145861605415799</v>
      </c>
      <c r="D38" s="12"/>
      <c r="E38" s="13"/>
    </row>
    <row r="39" spans="1:5" ht="15" customHeight="1" x14ac:dyDescent="0.25">
      <c r="B39" s="11" t="s">
        <v>35</v>
      </c>
      <c r="C39" s="43">
        <v>42.460151798518197</v>
      </c>
      <c r="D39" s="12"/>
      <c r="E39" s="12"/>
    </row>
    <row r="40" spans="1:5" ht="15" customHeight="1" x14ac:dyDescent="0.25">
      <c r="B40" s="11" t="s">
        <v>36</v>
      </c>
      <c r="C40" s="99">
        <v>2.52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2.63053E-2</v>
      </c>
      <c r="D45" s="12"/>
    </row>
    <row r="46" spans="1:5" ht="15.75" customHeight="1" x14ac:dyDescent="0.25">
      <c r="B46" s="11" t="s">
        <v>41</v>
      </c>
      <c r="C46" s="45">
        <v>0.13681299999999999</v>
      </c>
      <c r="D46" s="12"/>
    </row>
    <row r="47" spans="1:5" ht="15.75" customHeight="1" x14ac:dyDescent="0.25">
      <c r="B47" s="11" t="s">
        <v>42</v>
      </c>
      <c r="C47" s="45">
        <v>0.21937799999999999</v>
      </c>
      <c r="D47" s="12"/>
      <c r="E47" s="13"/>
    </row>
    <row r="48" spans="1:5" ht="15" customHeight="1" x14ac:dyDescent="0.25">
      <c r="B48" s="11" t="s">
        <v>43</v>
      </c>
      <c r="C48" s="46">
        <v>0.61750369999999999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0.40570099999999998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0.1421289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0.59849065822956005</v>
      </c>
      <c r="C2" s="57">
        <v>0.95</v>
      </c>
      <c r="D2" s="58">
        <v>77.390193053910821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40.314078775655148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717.93406611531384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1.841235726526929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0.185458480585623</v>
      </c>
      <c r="C10" s="57">
        <v>0.95</v>
      </c>
      <c r="D10" s="58">
        <v>13.446378219451059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0.185458480585623</v>
      </c>
      <c r="C11" s="57">
        <v>0.95</v>
      </c>
      <c r="D11" s="58">
        <v>13.446378219451059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0.185458480585623</v>
      </c>
      <c r="C12" s="57">
        <v>0.95</v>
      </c>
      <c r="D12" s="58">
        <v>13.446378219451059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0.185458480585623</v>
      </c>
      <c r="C13" s="57">
        <v>0.95</v>
      </c>
      <c r="D13" s="58">
        <v>13.446378219451059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0.185458480585623</v>
      </c>
      <c r="C14" s="57">
        <v>0.95</v>
      </c>
      <c r="D14" s="58">
        <v>13.446378219451059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0.185458480585623</v>
      </c>
      <c r="C15" s="57">
        <v>0.95</v>
      </c>
      <c r="D15" s="58">
        <v>13.446378219451059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1.1530314605155489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0.28632999999999997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16.459595752364979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16.459595752364979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0.90225809999999995</v>
      </c>
      <c r="C21" s="57">
        <v>0.95</v>
      </c>
      <c r="D21" s="58">
        <v>15.053841697970229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23.431813824225639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4.5507118970106513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0.22807190025990001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0.14464603059254899</v>
      </c>
      <c r="C27" s="57">
        <v>0.95</v>
      </c>
      <c r="D27" s="58">
        <v>19.019954364099402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0.47413276717842989</v>
      </c>
      <c r="C29" s="57">
        <v>0.95</v>
      </c>
      <c r="D29" s="58">
        <v>157.83610683338631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0.93338364466171397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1.2E-2</v>
      </c>
      <c r="C32" s="57">
        <v>0.95</v>
      </c>
      <c r="D32" s="58">
        <v>2.5205892106452601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0.38931040000000011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4.3768599999999998E-2</v>
      </c>
      <c r="C38" s="57">
        <v>0.95</v>
      </c>
      <c r="D38" s="58">
        <v>6.6808099719985172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0.86750693088186392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205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3.4000000000000002E-2</v>
      </c>
      <c r="E2" s="62">
        <f>food_insecure</f>
        <v>3.4000000000000002E-2</v>
      </c>
      <c r="F2" s="62">
        <f>food_insecure</f>
        <v>3.4000000000000002E-2</v>
      </c>
      <c r="G2" s="62">
        <f>food_insecure</f>
        <v>3.4000000000000002E-2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3.4000000000000002E-2</v>
      </c>
      <c r="F5" s="62">
        <f>food_insecure</f>
        <v>3.4000000000000002E-2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3.4000000000000002E-2</v>
      </c>
      <c r="F8" s="62">
        <f>food_insecure</f>
        <v>3.4000000000000002E-2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3.4000000000000002E-2</v>
      </c>
      <c r="F9" s="62">
        <f>food_insecure</f>
        <v>3.4000000000000002E-2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0.67700000000000005</v>
      </c>
      <c r="E10" s="62">
        <f>IF(ISBLANK(comm_deliv), frac_children_health_facility,1)</f>
        <v>0.67700000000000005</v>
      </c>
      <c r="F10" s="62">
        <f>IF(ISBLANK(comm_deliv), frac_children_health_facility,1)</f>
        <v>0.67700000000000005</v>
      </c>
      <c r="G10" s="62">
        <f>IF(ISBLANK(comm_deliv), frac_children_health_facility,1)</f>
        <v>0.67700000000000005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3.4000000000000002E-2</v>
      </c>
      <c r="I15" s="62">
        <f>food_insecure</f>
        <v>3.4000000000000002E-2</v>
      </c>
      <c r="J15" s="62">
        <f>food_insecure</f>
        <v>3.4000000000000002E-2</v>
      </c>
      <c r="K15" s="62">
        <f>food_insecure</f>
        <v>3.4000000000000002E-2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0.77599999999999991</v>
      </c>
      <c r="I18" s="62">
        <f>frac_PW_health_facility</f>
        <v>0.77599999999999991</v>
      </c>
      <c r="J18" s="62">
        <f>frac_PW_health_facility</f>
        <v>0.77599999999999991</v>
      </c>
      <c r="K18" s="62">
        <f>frac_PW_health_facility</f>
        <v>0.77599999999999991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0.96</v>
      </c>
      <c r="I19" s="62">
        <f>frac_malaria_risk</f>
        <v>0.96</v>
      </c>
      <c r="J19" s="62">
        <f>frac_malaria_risk</f>
        <v>0.96</v>
      </c>
      <c r="K19" s="62">
        <f>frac_malaria_risk</f>
        <v>0.96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0.66299999999999992</v>
      </c>
      <c r="M24" s="62">
        <f>famplan_unmet_need</f>
        <v>0.66299999999999992</v>
      </c>
      <c r="N24" s="62">
        <f>famplan_unmet_need</f>
        <v>0.66299999999999992</v>
      </c>
      <c r="O24" s="62">
        <f>famplan_unmet_need</f>
        <v>0.66299999999999992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0.33505584958288803</v>
      </c>
      <c r="M25" s="62">
        <f>(1-food_insecure)*(0.49)+food_insecure*(0.7)</f>
        <v>0.49713999999999997</v>
      </c>
      <c r="N25" s="62">
        <f>(1-food_insecure)*(0.49)+food_insecure*(0.7)</f>
        <v>0.49713999999999997</v>
      </c>
      <c r="O25" s="62">
        <f>(1-food_insecure)*(0.49)+food_insecure*(0.7)</f>
        <v>0.49713999999999997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0.14359536410695201</v>
      </c>
      <c r="M26" s="62">
        <f>(1-food_insecure)*(0.21)+food_insecure*(0.3)</f>
        <v>0.21305999999999997</v>
      </c>
      <c r="N26" s="62">
        <f>(1-food_insecure)*(0.21)+food_insecure*(0.3)</f>
        <v>0.21305999999999997</v>
      </c>
      <c r="O26" s="62">
        <f>(1-food_insecure)*(0.21)+food_insecure*(0.3)</f>
        <v>0.21305999999999997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0.19531557551016002</v>
      </c>
      <c r="M27" s="62">
        <f>(1-food_insecure)*(0.3)</f>
        <v>0.2898</v>
      </c>
      <c r="N27" s="62">
        <f>(1-food_insecure)*(0.3)</f>
        <v>0.2898</v>
      </c>
      <c r="O27" s="62">
        <f>(1-food_insecure)*(0.3)</f>
        <v>0.2898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0.32603321079999997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0.96</v>
      </c>
      <c r="D34" s="62">
        <f t="shared" si="3"/>
        <v>0.96</v>
      </c>
      <c r="E34" s="62">
        <f t="shared" si="3"/>
        <v>0.96</v>
      </c>
      <c r="F34" s="62">
        <f t="shared" si="3"/>
        <v>0.96</v>
      </c>
      <c r="G34" s="62">
        <f t="shared" si="3"/>
        <v>0.96</v>
      </c>
      <c r="H34" s="62">
        <f t="shared" si="3"/>
        <v>0.96</v>
      </c>
      <c r="I34" s="62">
        <f t="shared" si="3"/>
        <v>0.96</v>
      </c>
      <c r="J34" s="62">
        <f t="shared" si="3"/>
        <v>0.96</v>
      </c>
      <c r="K34" s="62">
        <f t="shared" si="3"/>
        <v>0.96</v>
      </c>
      <c r="L34" s="62">
        <f t="shared" si="3"/>
        <v>0.96</v>
      </c>
      <c r="M34" s="62">
        <f t="shared" si="3"/>
        <v>0.96</v>
      </c>
      <c r="N34" s="62">
        <f t="shared" si="3"/>
        <v>0.96</v>
      </c>
      <c r="O34" s="62">
        <f t="shared" si="3"/>
        <v>0.96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58382.34</v>
      </c>
      <c r="C2" s="50">
        <v>99000</v>
      </c>
      <c r="D2" s="50">
        <v>178000</v>
      </c>
      <c r="E2" s="50">
        <v>155000</v>
      </c>
      <c r="F2" s="50">
        <v>109000</v>
      </c>
      <c r="G2" s="17">
        <f t="shared" ref="G2:G16" si="0">C2+D2+E2+F2</f>
        <v>541000</v>
      </c>
      <c r="H2" s="17">
        <f t="shared" ref="H2:H40" si="1">(B2 + stillbirth*B2/(1000-stillbirth))/(1-abortion)</f>
        <v>67271.978422376793</v>
      </c>
      <c r="I2" s="17">
        <f t="shared" ref="I2:I40" si="2">G2-H2</f>
        <v>473728.02157762321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58467.75</v>
      </c>
      <c r="C3" s="50">
        <v>102000</v>
      </c>
      <c r="D3" s="50">
        <v>179000</v>
      </c>
      <c r="E3" s="50">
        <v>158000</v>
      </c>
      <c r="F3" s="50">
        <v>114000</v>
      </c>
      <c r="G3" s="17">
        <f t="shared" si="0"/>
        <v>553000</v>
      </c>
      <c r="H3" s="17">
        <f t="shared" si="1"/>
        <v>67370.393451254626</v>
      </c>
      <c r="I3" s="17">
        <f t="shared" si="2"/>
        <v>485629.60654874536</v>
      </c>
    </row>
    <row r="4" spans="1:9" ht="15.75" customHeight="1" x14ac:dyDescent="0.25">
      <c r="A4" s="5">
        <f t="shared" si="3"/>
        <v>2023</v>
      </c>
      <c r="B4" s="49">
        <v>58536.12</v>
      </c>
      <c r="C4" s="50">
        <v>105000</v>
      </c>
      <c r="D4" s="50">
        <v>181000</v>
      </c>
      <c r="E4" s="50">
        <v>160000</v>
      </c>
      <c r="F4" s="50">
        <v>118000</v>
      </c>
      <c r="G4" s="17">
        <f t="shared" si="0"/>
        <v>564000</v>
      </c>
      <c r="H4" s="17">
        <f t="shared" si="1"/>
        <v>67449.173869523889</v>
      </c>
      <c r="I4" s="17">
        <f t="shared" si="2"/>
        <v>496550.82613047608</v>
      </c>
    </row>
    <row r="5" spans="1:9" ht="15.75" customHeight="1" x14ac:dyDescent="0.25">
      <c r="A5" s="5">
        <f t="shared" si="3"/>
        <v>2024</v>
      </c>
      <c r="B5" s="49">
        <v>58535.684999999998</v>
      </c>
      <c r="C5" s="50">
        <v>108000</v>
      </c>
      <c r="D5" s="50">
        <v>182000</v>
      </c>
      <c r="E5" s="50">
        <v>162000</v>
      </c>
      <c r="F5" s="50">
        <v>122000</v>
      </c>
      <c r="G5" s="17">
        <f t="shared" si="0"/>
        <v>574000</v>
      </c>
      <c r="H5" s="17">
        <f t="shared" si="1"/>
        <v>67448.672633865732</v>
      </c>
      <c r="I5" s="17">
        <f t="shared" si="2"/>
        <v>506551.32736613427</v>
      </c>
    </row>
    <row r="6" spans="1:9" ht="15.75" customHeight="1" x14ac:dyDescent="0.25">
      <c r="A6" s="5">
        <f t="shared" si="3"/>
        <v>2025</v>
      </c>
      <c r="B6" s="49">
        <v>58492.570000000007</v>
      </c>
      <c r="C6" s="50">
        <v>112000</v>
      </c>
      <c r="D6" s="50">
        <v>185000</v>
      </c>
      <c r="E6" s="50">
        <v>165000</v>
      </c>
      <c r="F6" s="50">
        <v>126000</v>
      </c>
      <c r="G6" s="17">
        <f t="shared" si="0"/>
        <v>588000</v>
      </c>
      <c r="H6" s="17">
        <f t="shared" si="1"/>
        <v>67398.992690415718</v>
      </c>
      <c r="I6" s="17">
        <f t="shared" si="2"/>
        <v>520601.0073095843</v>
      </c>
    </row>
    <row r="7" spans="1:9" ht="15.75" customHeight="1" x14ac:dyDescent="0.25">
      <c r="A7" s="5">
        <f t="shared" si="3"/>
        <v>2026</v>
      </c>
      <c r="B7" s="49">
        <v>58786.896000000001</v>
      </c>
      <c r="C7" s="50">
        <v>116000</v>
      </c>
      <c r="D7" s="50">
        <v>189000</v>
      </c>
      <c r="E7" s="50">
        <v>167000</v>
      </c>
      <c r="F7" s="50">
        <v>130000</v>
      </c>
      <c r="G7" s="17">
        <f t="shared" si="0"/>
        <v>602000</v>
      </c>
      <c r="H7" s="17">
        <f t="shared" si="1"/>
        <v>67738.134498043568</v>
      </c>
      <c r="I7" s="17">
        <f t="shared" si="2"/>
        <v>534261.86550195643</v>
      </c>
    </row>
    <row r="8" spans="1:9" ht="15.75" customHeight="1" x14ac:dyDescent="0.25">
      <c r="A8" s="5">
        <f t="shared" si="3"/>
        <v>2027</v>
      </c>
      <c r="B8" s="49">
        <v>59076.408000000003</v>
      </c>
      <c r="C8" s="50">
        <v>119000</v>
      </c>
      <c r="D8" s="50">
        <v>192000</v>
      </c>
      <c r="E8" s="50">
        <v>168000</v>
      </c>
      <c r="F8" s="50">
        <v>134000</v>
      </c>
      <c r="G8" s="17">
        <f t="shared" si="0"/>
        <v>613000</v>
      </c>
      <c r="H8" s="17">
        <f t="shared" si="1"/>
        <v>68071.729297721336</v>
      </c>
      <c r="I8" s="17">
        <f t="shared" si="2"/>
        <v>544928.27070227871</v>
      </c>
    </row>
    <row r="9" spans="1:9" ht="15.75" customHeight="1" x14ac:dyDescent="0.25">
      <c r="A9" s="5">
        <f t="shared" si="3"/>
        <v>2028</v>
      </c>
      <c r="B9" s="49">
        <v>59312.748800000001</v>
      </c>
      <c r="C9" s="50">
        <v>123000</v>
      </c>
      <c r="D9" s="50">
        <v>196000</v>
      </c>
      <c r="E9" s="50">
        <v>170000</v>
      </c>
      <c r="F9" s="50">
        <v>138000</v>
      </c>
      <c r="G9" s="17">
        <f t="shared" si="0"/>
        <v>627000</v>
      </c>
      <c r="H9" s="17">
        <f t="shared" si="1"/>
        <v>68344.056737798717</v>
      </c>
      <c r="I9" s="17">
        <f t="shared" si="2"/>
        <v>558655.94326220127</v>
      </c>
    </row>
    <row r="10" spans="1:9" ht="15.75" customHeight="1" x14ac:dyDescent="0.25">
      <c r="A10" s="5">
        <f t="shared" si="3"/>
        <v>2029</v>
      </c>
      <c r="B10" s="49">
        <v>59543.6204</v>
      </c>
      <c r="C10" s="50">
        <v>127000</v>
      </c>
      <c r="D10" s="50">
        <v>202000</v>
      </c>
      <c r="E10" s="50">
        <v>171000</v>
      </c>
      <c r="F10" s="50">
        <v>142000</v>
      </c>
      <c r="G10" s="17">
        <f t="shared" si="0"/>
        <v>642000</v>
      </c>
      <c r="H10" s="17">
        <f t="shared" si="1"/>
        <v>68610.082205320912</v>
      </c>
      <c r="I10" s="17">
        <f t="shared" si="2"/>
        <v>573389.91779467906</v>
      </c>
    </row>
    <row r="11" spans="1:9" ht="15.75" customHeight="1" x14ac:dyDescent="0.25">
      <c r="A11" s="5">
        <f t="shared" si="3"/>
        <v>2030</v>
      </c>
      <c r="B11" s="49">
        <v>59745.008000000002</v>
      </c>
      <c r="C11" s="50">
        <v>130000</v>
      </c>
      <c r="D11" s="50">
        <v>207000</v>
      </c>
      <c r="E11" s="50">
        <v>172000</v>
      </c>
      <c r="F11" s="50">
        <v>146000</v>
      </c>
      <c r="G11" s="17">
        <f t="shared" si="0"/>
        <v>655000</v>
      </c>
      <c r="H11" s="17">
        <f t="shared" si="1"/>
        <v>68842.134265614048</v>
      </c>
      <c r="I11" s="17">
        <f t="shared" si="2"/>
        <v>586157.86573438591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4.2190205994141663E-3</v>
      </c>
    </row>
    <row r="4" spans="1:8" ht="15.75" customHeight="1" x14ac:dyDescent="0.25">
      <c r="B4" s="19" t="s">
        <v>69</v>
      </c>
      <c r="C4" s="51">
        <v>0.14695953205628501</v>
      </c>
    </row>
    <row r="5" spans="1:8" ht="15.75" customHeight="1" x14ac:dyDescent="0.25">
      <c r="B5" s="19" t="s">
        <v>70</v>
      </c>
      <c r="C5" s="51">
        <v>6.1942013870327717E-2</v>
      </c>
    </row>
    <row r="6" spans="1:8" ht="15.75" customHeight="1" x14ac:dyDescent="0.25">
      <c r="B6" s="19" t="s">
        <v>71</v>
      </c>
      <c r="C6" s="51">
        <v>0.24871256471151901</v>
      </c>
    </row>
    <row r="7" spans="1:8" ht="15.75" customHeight="1" x14ac:dyDescent="0.25">
      <c r="B7" s="19" t="s">
        <v>72</v>
      </c>
      <c r="C7" s="51">
        <v>0.34225714943392849</v>
      </c>
    </row>
    <row r="8" spans="1:8" ht="15.75" customHeight="1" x14ac:dyDescent="0.25">
      <c r="B8" s="19" t="s">
        <v>73</v>
      </c>
      <c r="C8" s="51">
        <v>4.9314887693846197E-3</v>
      </c>
    </row>
    <row r="9" spans="1:8" ht="15.75" customHeight="1" x14ac:dyDescent="0.25">
      <c r="B9" s="19" t="s">
        <v>74</v>
      </c>
      <c r="C9" s="51">
        <v>0.12452946715978409</v>
      </c>
    </row>
    <row r="10" spans="1:8" ht="15.75" customHeight="1" x14ac:dyDescent="0.25">
      <c r="B10" s="19" t="s">
        <v>75</v>
      </c>
      <c r="C10" s="51">
        <v>6.6448763399357E-2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9.3002719565159278E-2</v>
      </c>
      <c r="D14" s="51">
        <v>9.3002719565159278E-2</v>
      </c>
      <c r="E14" s="51">
        <v>9.3002719565159278E-2</v>
      </c>
      <c r="F14" s="51">
        <v>9.3002719565159278E-2</v>
      </c>
    </row>
    <row r="15" spans="1:8" ht="15.75" customHeight="1" x14ac:dyDescent="0.25">
      <c r="B15" s="19" t="s">
        <v>82</v>
      </c>
      <c r="C15" s="51">
        <v>0.17389841136623249</v>
      </c>
      <c r="D15" s="51">
        <v>0.17389841136623249</v>
      </c>
      <c r="E15" s="51">
        <v>0.17389841136623249</v>
      </c>
      <c r="F15" s="51">
        <v>0.17389841136623249</v>
      </c>
    </row>
    <row r="16" spans="1:8" ht="15.75" customHeight="1" x14ac:dyDescent="0.25">
      <c r="B16" s="19" t="s">
        <v>83</v>
      </c>
      <c r="C16" s="51">
        <v>1.38491886683008E-2</v>
      </c>
      <c r="D16" s="51">
        <v>1.38491886683008E-2</v>
      </c>
      <c r="E16" s="51">
        <v>1.38491886683008E-2</v>
      </c>
      <c r="F16" s="51">
        <v>1.38491886683008E-2</v>
      </c>
    </row>
    <row r="17" spans="1:8" ht="15.75" customHeight="1" x14ac:dyDescent="0.25">
      <c r="B17" s="19" t="s">
        <v>84</v>
      </c>
      <c r="C17" s="51">
        <v>0.15255830528445291</v>
      </c>
      <c r="D17" s="51">
        <v>0.15255830528445291</v>
      </c>
      <c r="E17" s="51">
        <v>0.15255830528445291</v>
      </c>
      <c r="F17" s="51">
        <v>0.15255830528445291</v>
      </c>
    </row>
    <row r="18" spans="1:8" ht="15.75" customHeight="1" x14ac:dyDescent="0.25">
      <c r="B18" s="19" t="s">
        <v>85</v>
      </c>
      <c r="C18" s="51">
        <v>0.10405518983856631</v>
      </c>
      <c r="D18" s="51">
        <v>0.10405518983856631</v>
      </c>
      <c r="E18" s="51">
        <v>0.10405518983856631</v>
      </c>
      <c r="F18" s="51">
        <v>0.10405518983856631</v>
      </c>
    </row>
    <row r="19" spans="1:8" ht="15.75" customHeight="1" x14ac:dyDescent="0.25">
      <c r="B19" s="19" t="s">
        <v>86</v>
      </c>
      <c r="C19" s="51">
        <v>3.0765552398281409E-2</v>
      </c>
      <c r="D19" s="51">
        <v>3.0765552398281409E-2</v>
      </c>
      <c r="E19" s="51">
        <v>3.0765552398281409E-2</v>
      </c>
      <c r="F19" s="51">
        <v>3.0765552398281409E-2</v>
      </c>
    </row>
    <row r="20" spans="1:8" ht="15.75" customHeight="1" x14ac:dyDescent="0.25">
      <c r="B20" s="19" t="s">
        <v>87</v>
      </c>
      <c r="C20" s="51">
        <v>0.11042146158520411</v>
      </c>
      <c r="D20" s="51">
        <v>0.11042146158520411</v>
      </c>
      <c r="E20" s="51">
        <v>0.11042146158520411</v>
      </c>
      <c r="F20" s="51">
        <v>0.11042146158520411</v>
      </c>
    </row>
    <row r="21" spans="1:8" ht="15.75" customHeight="1" x14ac:dyDescent="0.25">
      <c r="B21" s="19" t="s">
        <v>88</v>
      </c>
      <c r="C21" s="51">
        <v>7.5645132808948592E-2</v>
      </c>
      <c r="D21" s="51">
        <v>7.5645132808948592E-2</v>
      </c>
      <c r="E21" s="51">
        <v>7.5645132808948592E-2</v>
      </c>
      <c r="F21" s="51">
        <v>7.5645132808948592E-2</v>
      </c>
    </row>
    <row r="22" spans="1:8" ht="15.75" customHeight="1" x14ac:dyDescent="0.25">
      <c r="B22" s="19" t="s">
        <v>89</v>
      </c>
      <c r="C22" s="51">
        <v>0.2458040384848543</v>
      </c>
      <c r="D22" s="51">
        <v>0.2458040384848543</v>
      </c>
      <c r="E22" s="51">
        <v>0.2458040384848543</v>
      </c>
      <c r="F22" s="51">
        <v>0.2458040384848543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9.5711987999999998E-2</v>
      </c>
    </row>
    <row r="27" spans="1:8" ht="15.75" customHeight="1" x14ac:dyDescent="0.25">
      <c r="B27" s="19" t="s">
        <v>92</v>
      </c>
      <c r="C27" s="51">
        <v>4.2970438999999999E-2</v>
      </c>
    </row>
    <row r="28" spans="1:8" ht="15.75" customHeight="1" x14ac:dyDescent="0.25">
      <c r="B28" s="19" t="s">
        <v>93</v>
      </c>
      <c r="C28" s="51">
        <v>0.19642078600000001</v>
      </c>
    </row>
    <row r="29" spans="1:8" ht="15.75" customHeight="1" x14ac:dyDescent="0.25">
      <c r="B29" s="19" t="s">
        <v>94</v>
      </c>
      <c r="C29" s="51">
        <v>0.206894785</v>
      </c>
    </row>
    <row r="30" spans="1:8" ht="15.75" customHeight="1" x14ac:dyDescent="0.25">
      <c r="B30" s="19" t="s">
        <v>95</v>
      </c>
      <c r="C30" s="51">
        <v>2.7698743000000001E-2</v>
      </c>
    </row>
    <row r="31" spans="1:8" ht="15.75" customHeight="1" x14ac:dyDescent="0.25">
      <c r="B31" s="19" t="s">
        <v>96</v>
      </c>
      <c r="C31" s="51">
        <v>0.20935653800000001</v>
      </c>
    </row>
    <row r="32" spans="1:8" ht="15.75" customHeight="1" x14ac:dyDescent="0.25">
      <c r="B32" s="19" t="s">
        <v>97</v>
      </c>
      <c r="C32" s="51">
        <v>1.2451637999999999E-2</v>
      </c>
    </row>
    <row r="33" spans="2:3" ht="15.75" customHeight="1" x14ac:dyDescent="0.25">
      <c r="B33" s="19" t="s">
        <v>98</v>
      </c>
      <c r="C33" s="51">
        <v>5.1474696E-2</v>
      </c>
    </row>
    <row r="34" spans="2:3" ht="15.75" customHeight="1" x14ac:dyDescent="0.25">
      <c r="B34" s="19" t="s">
        <v>99</v>
      </c>
      <c r="C34" s="51">
        <v>0.15702038800000001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104</v>
      </c>
      <c r="C4" s="53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105</v>
      </c>
      <c r="C5" s="53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109</v>
      </c>
      <c r="C10" s="53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110</v>
      </c>
      <c r="C11" s="53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0.77009803950000011</v>
      </c>
      <c r="D14" s="54">
        <v>0.75845489217399997</v>
      </c>
      <c r="E14" s="54">
        <v>0.75845489217399997</v>
      </c>
      <c r="F14" s="54">
        <v>0.60551019102899994</v>
      </c>
      <c r="G14" s="54">
        <v>0.60551019102899994</v>
      </c>
      <c r="H14" s="5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5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0.31242954472318951</v>
      </c>
      <c r="D15" s="52">
        <f t="shared" si="0"/>
        <v>0.30770590820988397</v>
      </c>
      <c r="E15" s="52">
        <f t="shared" si="0"/>
        <v>0.30770590820988397</v>
      </c>
      <c r="F15" s="52">
        <f t="shared" si="0"/>
        <v>0.2456560900106563</v>
      </c>
      <c r="G15" s="52">
        <f t="shared" si="0"/>
        <v>0.2456560900106563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0.108938433229923</v>
      </c>
      <c r="D2" s="53">
        <v>4.5115040000000002E-2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0.245027080178261</v>
      </c>
      <c r="D3" s="53">
        <v>0.178646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>
        <v>0</v>
      </c>
    </row>
    <row r="5" spans="1:7" x14ac:dyDescent="0.25">
      <c r="B5" s="3" t="s">
        <v>122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2023-01-17T02:32:42Z</dcterms:modified>
</cp:coreProperties>
</file>