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E35B0332-FF8A-4468-8331-21E7C465D2C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<sst xmlns="http://schemas.openxmlformats.org/spreadsheetml/2006/main" count="2089" uniqueCount="342">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</sst>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305157.984375</v>
      </c>
    </row>
    <row r="8" spans="1:3" ht="15" customHeight="1" x14ac:dyDescent="0.25">
      <c r="B8" s="5" t="s">
        <v>8</v>
      </c>
      <c r="C8" s="44">
        <v>0.67099999999999993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0.64900000000000002</v>
      </c>
    </row>
    <row r="12" spans="1:3" ht="15" customHeight="1" x14ac:dyDescent="0.25">
      <c r="B12" s="5" t="s">
        <v>12</v>
      </c>
      <c r="C12" s="44">
        <v>0.34300000000000003</v>
      </c>
    </row>
    <row r="13" spans="1:3" ht="15" customHeight="1" x14ac:dyDescent="0.25">
      <c r="B13" s="5" t="s">
        <v>13</v>
      </c>
      <c r="C13" s="44">
        <v>0.624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9.4700000000000006E-2</v>
      </c>
    </row>
    <row r="24" spans="1:3" ht="15" customHeight="1" x14ac:dyDescent="0.25">
      <c r="B24" s="15" t="s">
        <v>22</v>
      </c>
      <c r="C24" s="45">
        <v>0.47560000000000002</v>
      </c>
    </row>
    <row r="25" spans="1:3" ht="15" customHeight="1" x14ac:dyDescent="0.25">
      <c r="B25" s="15" t="s">
        <v>23</v>
      </c>
      <c r="C25" s="45">
        <v>0.35120000000000001</v>
      </c>
    </row>
    <row r="26" spans="1:3" ht="15" customHeight="1" x14ac:dyDescent="0.25">
      <c r="B26" s="15" t="s">
        <v>24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100">
        <v>7.1366248290898701E-2</v>
      </c>
    </row>
    <row r="31" spans="1:3" ht="14.25" customHeight="1" x14ac:dyDescent="0.25">
      <c r="B31" s="25" t="s">
        <v>28</v>
      </c>
      <c r="C31" s="100">
        <v>0.13383437787010799</v>
      </c>
    </row>
    <row r="32" spans="1:3" ht="14.25" customHeight="1" x14ac:dyDescent="0.25">
      <c r="B32" s="25" t="s">
        <v>29</v>
      </c>
      <c r="C32" s="100">
        <v>0.54953453027571197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35.085246215327899</v>
      </c>
    </row>
    <row r="38" spans="1:5" ht="15" customHeight="1" x14ac:dyDescent="0.25">
      <c r="B38" s="11" t="s">
        <v>34</v>
      </c>
      <c r="C38" s="43">
        <v>52.323206293495801</v>
      </c>
      <c r="D38" s="12"/>
      <c r="E38" s="13"/>
    </row>
    <row r="39" spans="1:5" ht="15" customHeight="1" x14ac:dyDescent="0.25">
      <c r="B39" s="11" t="s">
        <v>35</v>
      </c>
      <c r="C39" s="43">
        <v>78.473350284344406</v>
      </c>
      <c r="D39" s="12"/>
      <c r="E39" s="12"/>
    </row>
    <row r="40" spans="1:5" ht="15" customHeight="1" x14ac:dyDescent="0.25">
      <c r="B40" s="11" t="s">
        <v>36</v>
      </c>
      <c r="C40" s="99">
        <v>6.67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1.7934200000000001E-2</v>
      </c>
      <c r="D45" s="12"/>
    </row>
    <row r="46" spans="1:5" ht="15.75" customHeight="1" x14ac:dyDescent="0.25">
      <c r="B46" s="11" t="s">
        <v>41</v>
      </c>
      <c r="C46" s="45">
        <v>9.4305199999999992E-2</v>
      </c>
      <c r="D46" s="12"/>
    </row>
    <row r="47" spans="1:5" ht="15.75" customHeight="1" x14ac:dyDescent="0.25">
      <c r="B47" s="11" t="s">
        <v>42</v>
      </c>
      <c r="C47" s="45">
        <v>0.37280439999999998</v>
      </c>
      <c r="D47" s="12"/>
      <c r="E47" s="13"/>
    </row>
    <row r="48" spans="1:5" ht="15" customHeight="1" x14ac:dyDescent="0.25">
      <c r="B48" s="11" t="s">
        <v>43</v>
      </c>
      <c r="C48" s="46">
        <v>0.51495619999999998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0.44195400000000001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0.21075215999999999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0.62585077981227799</v>
      </c>
      <c r="C2" s="57">
        <v>0.95</v>
      </c>
      <c r="D2" s="58">
        <v>35.689233383193283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47.382446889693739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64.159596471670312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0.23379599852745619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0.19393675256463599</v>
      </c>
      <c r="C10" s="57">
        <v>0.95</v>
      </c>
      <c r="D10" s="58">
        <v>15.04169622018882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0.19393675256463599</v>
      </c>
      <c r="C11" s="57">
        <v>0.95</v>
      </c>
      <c r="D11" s="58">
        <v>15.04169622018882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0.19393675256463599</v>
      </c>
      <c r="C12" s="57">
        <v>0.95</v>
      </c>
      <c r="D12" s="58">
        <v>15.04169622018882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0.19393675256463599</v>
      </c>
      <c r="C13" s="57">
        <v>0.95</v>
      </c>
      <c r="D13" s="58">
        <v>15.04169622018882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0.19393675256463599</v>
      </c>
      <c r="C14" s="57">
        <v>0.95</v>
      </c>
      <c r="D14" s="58">
        <v>15.04169622018882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0.19393675256463599</v>
      </c>
      <c r="C15" s="57">
        <v>0.95</v>
      </c>
      <c r="D15" s="58">
        <v>15.04169622018882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0.2442892100584034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0.79339920000000008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1.584524665800485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1.584524665800485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0.50455093380000005</v>
      </c>
      <c r="C21" s="57">
        <v>0.95</v>
      </c>
      <c r="D21" s="58">
        <v>2.2607379783053059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25.63150323579427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4.9266956385450174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0.12753988049503001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0.15125855315919501</v>
      </c>
      <c r="C27" s="57">
        <v>0.95</v>
      </c>
      <c r="D27" s="58">
        <v>21.753258409153641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0.20538003002039601</v>
      </c>
      <c r="C29" s="57">
        <v>0.95</v>
      </c>
      <c r="D29" s="58">
        <v>62.659928701621617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0.91267686391518921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4.0261665E-3</v>
      </c>
      <c r="C32" s="57">
        <v>0.95</v>
      </c>
      <c r="D32" s="58">
        <v>0.46063596943431279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0.77036392210000004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0.90051289999999995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1.596381664E-2</v>
      </c>
      <c r="C38" s="57">
        <v>0.95</v>
      </c>
      <c r="D38" s="58">
        <v>4.0683420963409054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0.178250092095214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205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0.67099999999999993</v>
      </c>
      <c r="E2" s="62">
        <f>food_insecure</f>
        <v>0.67099999999999993</v>
      </c>
      <c r="F2" s="62">
        <f>food_insecure</f>
        <v>0.67099999999999993</v>
      </c>
      <c r="G2" s="62">
        <f>food_insecure</f>
        <v>0.67099999999999993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0.67099999999999993</v>
      </c>
      <c r="F5" s="62">
        <f>food_insecure</f>
        <v>0.67099999999999993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0.67099999999999993</v>
      </c>
      <c r="F8" s="62">
        <f>food_insecure</f>
        <v>0.67099999999999993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0.67099999999999993</v>
      </c>
      <c r="F9" s="62">
        <f>food_insecure</f>
        <v>0.67099999999999993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0.34300000000000003</v>
      </c>
      <c r="E10" s="62">
        <f>IF(ISBLANK(comm_deliv), frac_children_health_facility,1)</f>
        <v>0.34300000000000003</v>
      </c>
      <c r="F10" s="62">
        <f>IF(ISBLANK(comm_deliv), frac_children_health_facility,1)</f>
        <v>0.34300000000000003</v>
      </c>
      <c r="G10" s="62">
        <f>IF(ISBLANK(comm_deliv), frac_children_health_facility,1)</f>
        <v>0.34300000000000003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0.67099999999999993</v>
      </c>
      <c r="I15" s="62">
        <f>food_insecure</f>
        <v>0.67099999999999993</v>
      </c>
      <c r="J15" s="62">
        <f>food_insecure</f>
        <v>0.67099999999999993</v>
      </c>
      <c r="K15" s="62">
        <f>food_insecure</f>
        <v>0.67099999999999993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0.64900000000000002</v>
      </c>
      <c r="I18" s="62">
        <f>frac_PW_health_facility</f>
        <v>0.64900000000000002</v>
      </c>
      <c r="J18" s="62">
        <f>frac_PW_health_facility</f>
        <v>0.64900000000000002</v>
      </c>
      <c r="K18" s="62">
        <f>frac_PW_health_facility</f>
        <v>0.64900000000000002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</v>
      </c>
      <c r="I19" s="62">
        <f>frac_malaria_risk</f>
        <v>1</v>
      </c>
      <c r="J19" s="62">
        <f>frac_malaria_risk</f>
        <v>1</v>
      </c>
      <c r="K19" s="62">
        <f>frac_malaria_risk</f>
        <v>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0.624</v>
      </c>
      <c r="M24" s="62">
        <f>famplan_unmet_need</f>
        <v>0.624</v>
      </c>
      <c r="N24" s="62">
        <f>famplan_unmet_need</f>
        <v>0.624</v>
      </c>
      <c r="O24" s="62">
        <f>famplan_unmet_need</f>
        <v>0.624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0.42521238697417196</v>
      </c>
      <c r="M25" s="62">
        <f>(1-food_insecure)*(0.49)+food_insecure*(0.7)</f>
        <v>0.63090999999999986</v>
      </c>
      <c r="N25" s="62">
        <f>(1-food_insecure)*(0.49)+food_insecure*(0.7)</f>
        <v>0.63090999999999986</v>
      </c>
      <c r="O25" s="62">
        <f>(1-food_insecure)*(0.49)+food_insecure*(0.7)</f>
        <v>0.63090999999999986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0.18223388013178801</v>
      </c>
      <c r="M26" s="62">
        <f>(1-food_insecure)*(0.21)+food_insecure*(0.3)</f>
        <v>0.27039000000000002</v>
      </c>
      <c r="N26" s="62">
        <f>(1-food_insecure)*(0.21)+food_insecure*(0.3)</f>
        <v>0.27039000000000002</v>
      </c>
      <c r="O26" s="62">
        <f>(1-food_insecure)*(0.21)+food_insecure*(0.3)</f>
        <v>0.27039000000000002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6.6520522094040024E-2</v>
      </c>
      <c r="M27" s="62">
        <f>(1-food_insecure)*(0.3)</f>
        <v>9.8700000000000024E-2</v>
      </c>
      <c r="N27" s="62">
        <f>(1-food_insecure)*(0.3)</f>
        <v>9.8700000000000024E-2</v>
      </c>
      <c r="O27" s="62">
        <f>(1-food_insecure)*(0.3)</f>
        <v>9.8700000000000024E-2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0.32603321079999997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</v>
      </c>
      <c r="D34" s="62">
        <f t="shared" si="3"/>
        <v>1</v>
      </c>
      <c r="E34" s="62">
        <f t="shared" si="3"/>
        <v>1</v>
      </c>
      <c r="F34" s="62">
        <f t="shared" si="3"/>
        <v>1</v>
      </c>
      <c r="G34" s="62">
        <f t="shared" si="3"/>
        <v>1</v>
      </c>
      <c r="H34" s="62">
        <f t="shared" si="3"/>
        <v>1</v>
      </c>
      <c r="I34" s="62">
        <f t="shared" si="3"/>
        <v>1</v>
      </c>
      <c r="J34" s="62">
        <f t="shared" si="3"/>
        <v>1</v>
      </c>
      <c r="K34" s="62">
        <f t="shared" si="3"/>
        <v>1</v>
      </c>
      <c r="L34" s="62">
        <f t="shared" si="3"/>
        <v>1</v>
      </c>
      <c r="M34" s="62">
        <f t="shared" si="3"/>
        <v>1</v>
      </c>
      <c r="N34" s="62">
        <f t="shared" si="3"/>
        <v>1</v>
      </c>
      <c r="O34" s="62">
        <f t="shared" si="3"/>
        <v>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68955.75039999999</v>
      </c>
      <c r="C2" s="50">
        <v>105000</v>
      </c>
      <c r="D2" s="50">
        <v>178000</v>
      </c>
      <c r="E2" s="50">
        <v>139000</v>
      </c>
      <c r="F2" s="50">
        <v>90000</v>
      </c>
      <c r="G2" s="17">
        <f t="shared" ref="G2:G16" si="0">C2+D2+E2+F2</f>
        <v>512000</v>
      </c>
      <c r="H2" s="17">
        <f t="shared" ref="H2:H40" si="1">(B2 + stillbirth*B2/(1000-stillbirth))/(1-abortion)</f>
        <v>80964.707878836402</v>
      </c>
      <c r="I2" s="17">
        <f t="shared" ref="I2:I40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5.5425416000519246E-3</v>
      </c>
    </row>
    <row r="4" spans="1:8" ht="15.75" customHeight="1" x14ac:dyDescent="0.25">
      <c r="B4" s="19" t="s">
        <v>69</v>
      </c>
      <c r="C4" s="51">
        <v>0.1815936484819885</v>
      </c>
    </row>
    <row r="5" spans="1:8" ht="15.75" customHeight="1" x14ac:dyDescent="0.25">
      <c r="B5" s="19" t="s">
        <v>70</v>
      </c>
      <c r="C5" s="51">
        <v>7.1842386561212543E-2</v>
      </c>
    </row>
    <row r="6" spans="1:8" ht="15.75" customHeight="1" x14ac:dyDescent="0.25">
      <c r="B6" s="19" t="s">
        <v>71</v>
      </c>
      <c r="C6" s="51">
        <v>0.30561123027111042</v>
      </c>
    </row>
    <row r="7" spans="1:8" ht="15.75" customHeight="1" x14ac:dyDescent="0.25">
      <c r="B7" s="19" t="s">
        <v>72</v>
      </c>
      <c r="C7" s="51">
        <v>0.26631180522062559</v>
      </c>
    </row>
    <row r="8" spans="1:8" ht="15.75" customHeight="1" x14ac:dyDescent="0.25">
      <c r="B8" s="19" t="s">
        <v>73</v>
      </c>
      <c r="C8" s="51">
        <v>1.6393974586557211E-2</v>
      </c>
    </row>
    <row r="9" spans="1:8" ht="15.75" customHeight="1" x14ac:dyDescent="0.25">
      <c r="B9" s="19" t="s">
        <v>74</v>
      </c>
      <c r="C9" s="51">
        <v>7.342174159965327E-2</v>
      </c>
    </row>
    <row r="10" spans="1:8" ht="15.75" customHeight="1" x14ac:dyDescent="0.25">
      <c r="B10" s="19" t="s">
        <v>75</v>
      </c>
      <c r="C10" s="51">
        <v>7.9282671678800556E-2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0.14927529060312211</v>
      </c>
      <c r="D14" s="51">
        <v>0.14927529060312211</v>
      </c>
      <c r="E14" s="51">
        <v>0.14927529060312211</v>
      </c>
      <c r="F14" s="51">
        <v>0.14927529060312211</v>
      </c>
    </row>
    <row r="15" spans="1:8" ht="15.75" customHeight="1" x14ac:dyDescent="0.25">
      <c r="B15" s="19" t="s">
        <v>82</v>
      </c>
      <c r="C15" s="51">
        <v>0.19988581539524949</v>
      </c>
      <c r="D15" s="51">
        <v>0.19988581539524949</v>
      </c>
      <c r="E15" s="51">
        <v>0.19988581539524949</v>
      </c>
      <c r="F15" s="51">
        <v>0.19988581539524949</v>
      </c>
    </row>
    <row r="16" spans="1:8" ht="15.75" customHeight="1" x14ac:dyDescent="0.25">
      <c r="B16" s="19" t="s">
        <v>83</v>
      </c>
      <c r="C16" s="51">
        <v>3.017343110072503E-2</v>
      </c>
      <c r="D16" s="51">
        <v>3.017343110072503E-2</v>
      </c>
      <c r="E16" s="51">
        <v>3.017343110072503E-2</v>
      </c>
      <c r="F16" s="51">
        <v>3.017343110072503E-2</v>
      </c>
    </row>
    <row r="17" spans="1:8" ht="15.75" customHeight="1" x14ac:dyDescent="0.25">
      <c r="B17" s="19" t="s">
        <v>84</v>
      </c>
      <c r="C17" s="51">
        <v>1.8966017111528049E-2</v>
      </c>
      <c r="D17" s="51">
        <v>1.8966017111528049E-2</v>
      </c>
      <c r="E17" s="51">
        <v>1.8966017111528049E-2</v>
      </c>
      <c r="F17" s="51">
        <v>1.8966017111528049E-2</v>
      </c>
    </row>
    <row r="18" spans="1:8" ht="15.75" customHeight="1" x14ac:dyDescent="0.25">
      <c r="B18" s="19" t="s">
        <v>85</v>
      </c>
      <c r="C18" s="51">
        <v>7.4189207571187563E-2</v>
      </c>
      <c r="D18" s="51">
        <v>7.4189207571187563E-2</v>
      </c>
      <c r="E18" s="51">
        <v>7.4189207571187563E-2</v>
      </c>
      <c r="F18" s="51">
        <v>7.4189207571187563E-2</v>
      </c>
    </row>
    <row r="19" spans="1:8" ht="15.75" customHeight="1" x14ac:dyDescent="0.25">
      <c r="B19" s="19" t="s">
        <v>86</v>
      </c>
      <c r="C19" s="51">
        <v>1.6173287491110421E-2</v>
      </c>
      <c r="D19" s="51">
        <v>1.6173287491110421E-2</v>
      </c>
      <c r="E19" s="51">
        <v>1.6173287491110421E-2</v>
      </c>
      <c r="F19" s="51">
        <v>1.6173287491110421E-2</v>
      </c>
    </row>
    <row r="20" spans="1:8" ht="15.75" customHeight="1" x14ac:dyDescent="0.25">
      <c r="B20" s="19" t="s">
        <v>87</v>
      </c>
      <c r="C20" s="51">
        <v>8.9197001207202142E-2</v>
      </c>
      <c r="D20" s="51">
        <v>8.9197001207202142E-2</v>
      </c>
      <c r="E20" s="51">
        <v>8.9197001207202142E-2</v>
      </c>
      <c r="F20" s="51">
        <v>8.9197001207202142E-2</v>
      </c>
    </row>
    <row r="21" spans="1:8" ht="15.75" customHeight="1" x14ac:dyDescent="0.25">
      <c r="B21" s="19" t="s">
        <v>88</v>
      </c>
      <c r="C21" s="51">
        <v>9.9734343753155569E-2</v>
      </c>
      <c r="D21" s="51">
        <v>9.9734343753155569E-2</v>
      </c>
      <c r="E21" s="51">
        <v>9.9734343753155569E-2</v>
      </c>
      <c r="F21" s="51">
        <v>9.9734343753155569E-2</v>
      </c>
    </row>
    <row r="22" spans="1:8" ht="15.75" customHeight="1" x14ac:dyDescent="0.25">
      <c r="B22" s="19" t="s">
        <v>89</v>
      </c>
      <c r="C22" s="51">
        <v>0.32240560576671939</v>
      </c>
      <c r="D22" s="51">
        <v>0.32240560576671939</v>
      </c>
      <c r="E22" s="51">
        <v>0.32240560576671939</v>
      </c>
      <c r="F22" s="51">
        <v>0.32240560576671939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8.7170950000000011E-2</v>
      </c>
    </row>
    <row r="27" spans="1:8" ht="15.75" customHeight="1" x14ac:dyDescent="0.25">
      <c r="B27" s="19" t="s">
        <v>92</v>
      </c>
      <c r="C27" s="51">
        <v>8.9932480000000006E-3</v>
      </c>
    </row>
    <row r="28" spans="1:8" ht="15.75" customHeight="1" x14ac:dyDescent="0.25">
      <c r="B28" s="19" t="s">
        <v>93</v>
      </c>
      <c r="C28" s="51">
        <v>0.15608702499999999</v>
      </c>
    </row>
    <row r="29" spans="1:8" ht="15.75" customHeight="1" x14ac:dyDescent="0.25">
      <c r="B29" s="19" t="s">
        <v>94</v>
      </c>
      <c r="C29" s="51">
        <v>0.16826559799999999</v>
      </c>
    </row>
    <row r="30" spans="1:8" ht="15.75" customHeight="1" x14ac:dyDescent="0.25">
      <c r="B30" s="19" t="s">
        <v>95</v>
      </c>
      <c r="C30" s="51">
        <v>0.106258319</v>
      </c>
    </row>
    <row r="31" spans="1:8" ht="15.75" customHeight="1" x14ac:dyDescent="0.25">
      <c r="B31" s="19" t="s">
        <v>96</v>
      </c>
      <c r="C31" s="51">
        <v>0.11025383499999999</v>
      </c>
    </row>
    <row r="32" spans="1:8" ht="15.75" customHeight="1" x14ac:dyDescent="0.25">
      <c r="B32" s="19" t="s">
        <v>97</v>
      </c>
      <c r="C32" s="51">
        <v>1.8920856E-2</v>
      </c>
    </row>
    <row r="33" spans="2:3" ht="15.75" customHeight="1" x14ac:dyDescent="0.25">
      <c r="B33" s="19" t="s">
        <v>98</v>
      </c>
      <c r="C33" s="51">
        <v>8.4360093999999997E-2</v>
      </c>
    </row>
    <row r="34" spans="2:3" ht="15.75" customHeight="1" x14ac:dyDescent="0.25">
      <c r="B34" s="19" t="s">
        <v>99</v>
      </c>
      <c r="C34" s="51">
        <v>0.25969007599999999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104</v>
      </c>
      <c r="C4" s="53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105</v>
      </c>
      <c r="C5" s="53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109</v>
      </c>
      <c r="C10" s="53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110</v>
      </c>
      <c r="C11" s="53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55">
        <v>0.505</v>
      </c>
      <c r="I14" s="55">
        <v>0.505</v>
      </c>
      <c r="J14" s="55">
        <v>0.505</v>
      </c>
      <c r="K14" s="55">
        <v>0.505</v>
      </c>
      <c r="L14" s="5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0.79560317990000007</v>
      </c>
      <c r="D2" s="53">
        <v>0.57174323999999999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0.12970050999999999</v>
      </c>
      <c r="D3" s="53">
        <v>0.22481667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>
        <v>0</v>
      </c>
    </row>
    <row r="5" spans="1:7" x14ac:dyDescent="0.25">
      <c r="B5" s="3" t="s">
        <v>122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2023-01-17T02:32:58Z</dcterms:modified>
</cp:coreProperties>
</file>