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B9FE63BE-4323-4502-A4D0-A284BD6D5A1C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<sst xmlns="http://schemas.openxmlformats.org/spreadsheetml/2006/main" count="2089" uniqueCount="342">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</sst>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10567.16754150391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0.72301658630371091</v>
      </c>
    </row>
    <row r="11" spans="1:3" ht="15" customHeight="1" x14ac:dyDescent="0.25">
      <c r="B11" s="5" t="s">
        <v>11</v>
      </c>
      <c r="C11" s="44">
        <v>0.59799999999999998</v>
      </c>
    </row>
    <row r="12" spans="1:3" ht="15" customHeight="1" x14ac:dyDescent="0.25">
      <c r="B12" s="5" t="s">
        <v>12</v>
      </c>
      <c r="C12" s="44">
        <v>0.72</v>
      </c>
    </row>
    <row r="13" spans="1:3" ht="15" customHeight="1" x14ac:dyDescent="0.25">
      <c r="B13" s="5" t="s">
        <v>13</v>
      </c>
      <c r="C13" s="44">
        <v>0.17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7.2499999999999995E-2</v>
      </c>
    </row>
    <row r="24" spans="1:3" ht="15" customHeight="1" x14ac:dyDescent="0.25">
      <c r="B24" s="15" t="s">
        <v>22</v>
      </c>
      <c r="C24" s="45">
        <v>0.54660000000000009</v>
      </c>
    </row>
    <row r="25" spans="1:3" ht="15" customHeight="1" x14ac:dyDescent="0.25">
      <c r="B25" s="15" t="s">
        <v>23</v>
      </c>
      <c r="C25" s="45">
        <v>0.3503</v>
      </c>
    </row>
    <row r="26" spans="1:3" ht="15" customHeight="1" x14ac:dyDescent="0.25">
      <c r="B26" s="15" t="s">
        <v>24</v>
      </c>
      <c r="C26" s="45">
        <v>3.0599999999999999E-2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11.001836432171499</v>
      </c>
    </row>
    <row r="38" spans="1:5" ht="15" customHeight="1" x14ac:dyDescent="0.25">
      <c r="B38" s="11" t="s">
        <v>34</v>
      </c>
      <c r="C38" s="43">
        <v>14.6811290482758</v>
      </c>
      <c r="D38" s="12"/>
      <c r="E38" s="13"/>
    </row>
    <row r="39" spans="1:5" ht="15" customHeight="1" x14ac:dyDescent="0.25">
      <c r="B39" s="11" t="s">
        <v>35</v>
      </c>
      <c r="C39" s="43">
        <v>16.5346939856564</v>
      </c>
      <c r="D39" s="12"/>
      <c r="E39" s="12"/>
    </row>
    <row r="40" spans="1:5" ht="15" customHeight="1" x14ac:dyDescent="0.25">
      <c r="B40" s="11" t="s">
        <v>36</v>
      </c>
      <c r="C40" s="99">
        <v>0.25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9.8383443699999997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2.0863099999999999E-2</v>
      </c>
      <c r="D45" s="12"/>
    </row>
    <row r="46" spans="1:5" ht="15.75" customHeight="1" x14ac:dyDescent="0.25">
      <c r="B46" s="11" t="s">
        <v>41</v>
      </c>
      <c r="C46" s="45">
        <v>8.2384900000000011E-2</v>
      </c>
      <c r="D46" s="12"/>
    </row>
    <row r="47" spans="1:5" ht="15.75" customHeight="1" x14ac:dyDescent="0.25">
      <c r="B47" s="11" t="s">
        <v>42</v>
      </c>
      <c r="C47" s="45">
        <v>9.9748199999999995E-2</v>
      </c>
      <c r="D47" s="12"/>
      <c r="E47" s="13"/>
    </row>
    <row r="48" spans="1:5" ht="15" customHeight="1" x14ac:dyDescent="0.25">
      <c r="B48" s="11" t="s">
        <v>43</v>
      </c>
      <c r="C48" s="46">
        <v>0.79700379999999993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3.2</v>
      </c>
      <c r="D51" s="12"/>
    </row>
    <row r="52" spans="1:4" ht="15" customHeight="1" x14ac:dyDescent="0.25">
      <c r="B52" s="11" t="s">
        <v>46</v>
      </c>
      <c r="C52" s="48">
        <v>3.2</v>
      </c>
    </row>
    <row r="53" spans="1:4" ht="15.75" customHeight="1" x14ac:dyDescent="0.25">
      <c r="B53" s="11" t="s">
        <v>47</v>
      </c>
      <c r="C53" s="48">
        <v>3.2</v>
      </c>
    </row>
    <row r="54" spans="1:4" ht="15.75" customHeight="1" x14ac:dyDescent="0.25">
      <c r="B54" s="11" t="s">
        <v>48</v>
      </c>
      <c r="C54" s="48">
        <v>3.2</v>
      </c>
    </row>
    <row r="55" spans="1:4" ht="15.75" customHeight="1" x14ac:dyDescent="0.25">
      <c r="B55" s="11" t="s">
        <v>49</v>
      </c>
      <c r="C55" s="48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1.9375E-2</v>
      </c>
    </row>
    <row r="59" spans="1:4" ht="15.75" customHeight="1" x14ac:dyDescent="0.25">
      <c r="B59" s="11" t="s">
        <v>52</v>
      </c>
      <c r="C59" s="44">
        <v>0.54805599999999999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57">
        <v>0.95</v>
      </c>
      <c r="D2" s="58">
        <v>94.372442366926933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40.694715471769477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984.17640503610096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3.2468228419975609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</v>
      </c>
      <c r="C10" s="57">
        <v>0.95</v>
      </c>
      <c r="D10" s="58">
        <v>13.8270149155654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</v>
      </c>
      <c r="C11" s="57">
        <v>0.95</v>
      </c>
      <c r="D11" s="58">
        <v>13.8270149155654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</v>
      </c>
      <c r="C12" s="57">
        <v>0.95</v>
      </c>
      <c r="D12" s="58">
        <v>13.8270149155654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</v>
      </c>
      <c r="C13" s="57">
        <v>0.95</v>
      </c>
      <c r="D13" s="58">
        <v>13.8270149155654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</v>
      </c>
      <c r="C14" s="57">
        <v>0.95</v>
      </c>
      <c r="D14" s="58">
        <v>13.8270149155654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</v>
      </c>
      <c r="C15" s="57">
        <v>0.95</v>
      </c>
      <c r="D15" s="58">
        <v>13.8270149155654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1.5337807154607439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22.51730204343292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22.51730204343292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</v>
      </c>
      <c r="C21" s="57">
        <v>0.95</v>
      </c>
      <c r="D21" s="58">
        <v>33.470736703655071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24.28824639048289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4.78860983208211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</v>
      </c>
      <c r="C27" s="57">
        <v>0.95</v>
      </c>
      <c r="D27" s="58">
        <v>19.387683306056729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0.91493892133719701</v>
      </c>
      <c r="C29" s="57">
        <v>0.95</v>
      </c>
      <c r="D29" s="58">
        <v>196.59554063194781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0.84398835910570635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</v>
      </c>
      <c r="C32" s="57">
        <v>0.95</v>
      </c>
      <c r="D32" s="58">
        <v>3.3770645537978279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3.7025050938422202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0.92326346124119496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204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205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1.4999999999999999E-2</v>
      </c>
      <c r="E2" s="62">
        <f>food_insecure</f>
        <v>1.4999999999999999E-2</v>
      </c>
      <c r="F2" s="62">
        <f>food_insecure</f>
        <v>1.4999999999999999E-2</v>
      </c>
      <c r="G2" s="62">
        <f>food_insecure</f>
        <v>1.4999999999999999E-2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1.4999999999999999E-2</v>
      </c>
      <c r="F5" s="62">
        <f>food_insecure</f>
        <v>1.4999999999999999E-2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6.2E-2</v>
      </c>
      <c r="D7" s="62">
        <f>diarrhoea_1_5mo*frac_diarrhea_severe</f>
        <v>6.2E-2</v>
      </c>
      <c r="E7" s="62">
        <f>diarrhoea_6_11mo*frac_diarrhea_severe</f>
        <v>6.2E-2</v>
      </c>
      <c r="F7" s="62">
        <f>diarrhoea_12_23mo*frac_diarrhea_severe</f>
        <v>6.2E-2</v>
      </c>
      <c r="G7" s="62">
        <f>diarrhoea_24_59mo*frac_diarrhea_severe</f>
        <v>6.2E-2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1.4999999999999999E-2</v>
      </c>
      <c r="F8" s="62">
        <f>food_insecure</f>
        <v>1.4999999999999999E-2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1.4999999999999999E-2</v>
      </c>
      <c r="F9" s="62">
        <f>food_insecure</f>
        <v>1.4999999999999999E-2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0.72</v>
      </c>
      <c r="E10" s="62">
        <f>IF(ISBLANK(comm_deliv), frac_children_health_facility,1)</f>
        <v>0.72</v>
      </c>
      <c r="F10" s="62">
        <f>IF(ISBLANK(comm_deliv), frac_children_health_facility,1)</f>
        <v>0.72</v>
      </c>
      <c r="G10" s="62">
        <f>IF(ISBLANK(comm_deliv), frac_children_health_facility,1)</f>
        <v>0.72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6.2E-2</v>
      </c>
      <c r="D12" s="62">
        <f>diarrhoea_1_5mo*frac_diarrhea_severe</f>
        <v>6.2E-2</v>
      </c>
      <c r="E12" s="62">
        <f>diarrhoea_6_11mo*frac_diarrhea_severe</f>
        <v>6.2E-2</v>
      </c>
      <c r="F12" s="62">
        <f>diarrhoea_12_23mo*frac_diarrhea_severe</f>
        <v>6.2E-2</v>
      </c>
      <c r="G12" s="62">
        <f>diarrhoea_24_59mo*frac_diarrhea_severe</f>
        <v>6.2E-2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1.4999999999999999E-2</v>
      </c>
      <c r="I15" s="62">
        <f>food_insecure</f>
        <v>1.4999999999999999E-2</v>
      </c>
      <c r="J15" s="62">
        <f>food_insecure</f>
        <v>1.4999999999999999E-2</v>
      </c>
      <c r="K15" s="62">
        <f>food_insecure</f>
        <v>1.4999999999999999E-2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0.59799999999999998</v>
      </c>
      <c r="I18" s="62">
        <f>frac_PW_health_facility</f>
        <v>0.59799999999999998</v>
      </c>
      <c r="J18" s="62">
        <f>frac_PW_health_facility</f>
        <v>0.59799999999999998</v>
      </c>
      <c r="K18" s="62">
        <f>frac_PW_health_facility</f>
        <v>0.59799999999999998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0.17</v>
      </c>
      <c r="M24" s="62">
        <f>famplan_unmet_need</f>
        <v>0.17</v>
      </c>
      <c r="N24" s="62">
        <f>famplan_unmet_need</f>
        <v>0.17</v>
      </c>
      <c r="O24" s="62">
        <f>famplan_unmet_need</f>
        <v>0.17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0.13659437046432496</v>
      </c>
      <c r="M25" s="62">
        <f>(1-food_insecure)*(0.49)+food_insecure*(0.7)</f>
        <v>0.49314999999999998</v>
      </c>
      <c r="N25" s="62">
        <f>(1-food_insecure)*(0.49)+food_insecure*(0.7)</f>
        <v>0.49314999999999998</v>
      </c>
      <c r="O25" s="62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5.8540444484710692E-2</v>
      </c>
      <c r="M26" s="62">
        <f>(1-food_insecure)*(0.21)+food_insecure*(0.3)</f>
        <v>0.21134999999999998</v>
      </c>
      <c r="N26" s="62">
        <f>(1-food_insecure)*(0.21)+food_insecure*(0.3)</f>
        <v>0.21134999999999998</v>
      </c>
      <c r="O26" s="62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8.184859874725342E-2</v>
      </c>
      <c r="M27" s="62">
        <f>(1-food_insecure)*(0.3)</f>
        <v>0.29549999999999998</v>
      </c>
      <c r="N27" s="62">
        <f>(1-food_insecure)*(0.3)</f>
        <v>0.29549999999999998</v>
      </c>
      <c r="O27" s="62">
        <f>(1-food_insecure)*(0.3)</f>
        <v>0.29549999999999998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0.7230165863037108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1836.098</v>
      </c>
      <c r="C2" s="50">
        <v>4200</v>
      </c>
      <c r="D2" s="50">
        <v>8800</v>
      </c>
      <c r="E2" s="50">
        <v>9700</v>
      </c>
      <c r="F2" s="50">
        <v>5900</v>
      </c>
      <c r="G2" s="17">
        <f t="shared" ref="G2:G16" si="0">C2+D2+E2+F2</f>
        <v>28600</v>
      </c>
      <c r="H2" s="17">
        <f t="shared" ref="H2:H40" si="1">(B2 + stillbirth*B2/(1000-stillbirth))/(1-abortion)</f>
        <v>2107.2064224426667</v>
      </c>
      <c r="I2" s="17">
        <f t="shared" ref="I2:I40" si="2">G2-H2</f>
        <v>26492.793577557335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1785.4760000000001</v>
      </c>
      <c r="C3" s="50">
        <v>4200</v>
      </c>
      <c r="D3" s="50">
        <v>8600</v>
      </c>
      <c r="E3" s="50">
        <v>9800</v>
      </c>
      <c r="F3" s="50">
        <v>6200</v>
      </c>
      <c r="G3" s="17">
        <f t="shared" si="0"/>
        <v>28800</v>
      </c>
      <c r="H3" s="17">
        <f t="shared" si="1"/>
        <v>2049.1098483399269</v>
      </c>
      <c r="I3" s="17">
        <f t="shared" si="2"/>
        <v>26750.890151660074</v>
      </c>
    </row>
    <row r="4" spans="1:9" ht="15.75" customHeight="1" x14ac:dyDescent="0.25">
      <c r="A4" s="5">
        <f t="shared" si="3"/>
        <v>2023</v>
      </c>
      <c r="B4" s="49">
        <v>1750.6253999999999</v>
      </c>
      <c r="C4" s="50">
        <v>4300</v>
      </c>
      <c r="D4" s="50">
        <v>8300</v>
      </c>
      <c r="E4" s="50">
        <v>9700</v>
      </c>
      <c r="F4" s="50">
        <v>6500</v>
      </c>
      <c r="G4" s="17">
        <f t="shared" si="0"/>
        <v>28800</v>
      </c>
      <c r="H4" s="17">
        <f t="shared" si="1"/>
        <v>2009.1133949120701</v>
      </c>
      <c r="I4" s="17">
        <f t="shared" si="2"/>
        <v>26790.88660508793</v>
      </c>
    </row>
    <row r="5" spans="1:9" ht="15.75" customHeight="1" x14ac:dyDescent="0.25">
      <c r="A5" s="5">
        <f t="shared" si="3"/>
        <v>2024</v>
      </c>
      <c r="B5" s="49">
        <v>1699.5432000000001</v>
      </c>
      <c r="C5" s="50">
        <v>4400</v>
      </c>
      <c r="D5" s="50">
        <v>8100</v>
      </c>
      <c r="E5" s="50">
        <v>9600</v>
      </c>
      <c r="F5" s="50">
        <v>6800</v>
      </c>
      <c r="G5" s="17">
        <f t="shared" si="0"/>
        <v>28900</v>
      </c>
      <c r="H5" s="17">
        <f t="shared" si="1"/>
        <v>1950.4886701356691</v>
      </c>
      <c r="I5" s="17">
        <f t="shared" si="2"/>
        <v>26949.51132986433</v>
      </c>
    </row>
    <row r="6" spans="1:9" ht="15.75" customHeight="1" x14ac:dyDescent="0.25">
      <c r="A6" s="5">
        <f t="shared" si="3"/>
        <v>2025</v>
      </c>
      <c r="B6" s="49">
        <v>1648.461</v>
      </c>
      <c r="C6" s="50">
        <v>4400</v>
      </c>
      <c r="D6" s="50">
        <v>8000</v>
      </c>
      <c r="E6" s="50">
        <v>9400</v>
      </c>
      <c r="F6" s="50">
        <v>7200</v>
      </c>
      <c r="G6" s="17">
        <f t="shared" si="0"/>
        <v>29000</v>
      </c>
      <c r="H6" s="17">
        <f t="shared" si="1"/>
        <v>1891.8639453592677</v>
      </c>
      <c r="I6" s="17">
        <f t="shared" si="2"/>
        <v>27108.13605464073</v>
      </c>
    </row>
    <row r="7" spans="1:9" ht="15.75" customHeight="1" x14ac:dyDescent="0.25">
      <c r="A7" s="5">
        <f t="shared" si="3"/>
        <v>2026</v>
      </c>
      <c r="B7" s="49">
        <v>1610.8098</v>
      </c>
      <c r="C7" s="50">
        <v>4500</v>
      </c>
      <c r="D7" s="50">
        <v>7900</v>
      </c>
      <c r="E7" s="50">
        <v>9300</v>
      </c>
      <c r="F7" s="50">
        <v>7600</v>
      </c>
      <c r="G7" s="17">
        <f t="shared" si="0"/>
        <v>29300</v>
      </c>
      <c r="H7" s="17">
        <f t="shared" si="1"/>
        <v>1848.6533702959143</v>
      </c>
      <c r="I7" s="17">
        <f t="shared" si="2"/>
        <v>27451.346629704087</v>
      </c>
    </row>
    <row r="8" spans="1:9" ht="15.75" customHeight="1" x14ac:dyDescent="0.25">
      <c r="A8" s="5">
        <f t="shared" si="3"/>
        <v>2027</v>
      </c>
      <c r="B8" s="49">
        <v>1587.3312000000001</v>
      </c>
      <c r="C8" s="50">
        <v>4500</v>
      </c>
      <c r="D8" s="50">
        <v>7700</v>
      </c>
      <c r="E8" s="50">
        <v>8900</v>
      </c>
      <c r="F8" s="50">
        <v>7900</v>
      </c>
      <c r="G8" s="17">
        <f t="shared" si="0"/>
        <v>29000</v>
      </c>
      <c r="H8" s="17">
        <f t="shared" si="1"/>
        <v>1821.7080456400613</v>
      </c>
      <c r="I8" s="17">
        <f t="shared" si="2"/>
        <v>27178.291954359938</v>
      </c>
    </row>
    <row r="9" spans="1:9" ht="15.75" customHeight="1" x14ac:dyDescent="0.25">
      <c r="A9" s="5">
        <f t="shared" si="3"/>
        <v>2028</v>
      </c>
      <c r="B9" s="49">
        <v>1549.3407999999999</v>
      </c>
      <c r="C9" s="50">
        <v>4500</v>
      </c>
      <c r="D9" s="50">
        <v>7700</v>
      </c>
      <c r="E9" s="50">
        <v>8600</v>
      </c>
      <c r="F9" s="50">
        <v>8300</v>
      </c>
      <c r="G9" s="17">
        <f t="shared" si="0"/>
        <v>29100</v>
      </c>
      <c r="H9" s="17">
        <f t="shared" si="1"/>
        <v>1778.1081861166774</v>
      </c>
      <c r="I9" s="17">
        <f t="shared" si="2"/>
        <v>27321.891813883321</v>
      </c>
    </row>
    <row r="10" spans="1:9" ht="15.75" customHeight="1" x14ac:dyDescent="0.25">
      <c r="A10" s="5">
        <f t="shared" si="3"/>
        <v>2029</v>
      </c>
      <c r="B10" s="49">
        <v>1511.3504</v>
      </c>
      <c r="C10" s="50">
        <v>4600</v>
      </c>
      <c r="D10" s="50">
        <v>7700</v>
      </c>
      <c r="E10" s="50">
        <v>8300</v>
      </c>
      <c r="F10" s="50">
        <v>8700</v>
      </c>
      <c r="G10" s="17">
        <f t="shared" si="0"/>
        <v>29300</v>
      </c>
      <c r="H10" s="17">
        <f t="shared" si="1"/>
        <v>1734.5083265932938</v>
      </c>
      <c r="I10" s="17">
        <f t="shared" si="2"/>
        <v>27565.491673406705</v>
      </c>
    </row>
    <row r="11" spans="1:9" ht="15.75" customHeight="1" x14ac:dyDescent="0.25">
      <c r="A11" s="5">
        <f t="shared" si="3"/>
        <v>2030</v>
      </c>
      <c r="B11" s="49">
        <v>1473.36</v>
      </c>
      <c r="C11" s="50">
        <v>4600</v>
      </c>
      <c r="D11" s="50">
        <v>7800</v>
      </c>
      <c r="E11" s="50">
        <v>8000</v>
      </c>
      <c r="F11" s="50">
        <v>8900</v>
      </c>
      <c r="G11" s="17">
        <f t="shared" si="0"/>
        <v>29300</v>
      </c>
      <c r="H11" s="17">
        <f t="shared" si="1"/>
        <v>1690.9084670699099</v>
      </c>
      <c r="I11" s="17">
        <f t="shared" si="2"/>
        <v>27609.091532930091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0.19999999566545451</v>
      </c>
    </row>
    <row r="5" spans="1:8" ht="15.75" customHeight="1" x14ac:dyDescent="0.25">
      <c r="B5" s="19" t="s">
        <v>70</v>
      </c>
      <c r="C5" s="51">
        <v>0</v>
      </c>
    </row>
    <row r="6" spans="1:8" ht="15.75" customHeight="1" x14ac:dyDescent="0.25">
      <c r="B6" s="19" t="s">
        <v>71</v>
      </c>
      <c r="C6" s="51">
        <v>0.30000000433454549</v>
      </c>
    </row>
    <row r="7" spans="1:8" ht="15.75" customHeight="1" x14ac:dyDescent="0.25">
      <c r="B7" s="19" t="s">
        <v>72</v>
      </c>
      <c r="C7" s="51">
        <v>0.30000000433454549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0.19999999566545451</v>
      </c>
    </row>
    <row r="10" spans="1:8" ht="15.75" customHeight="1" x14ac:dyDescent="0.25">
      <c r="B10" s="19" t="s">
        <v>75</v>
      </c>
      <c r="C10" s="51">
        <v>0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</v>
      </c>
      <c r="D14" s="51">
        <v>0</v>
      </c>
      <c r="E14" s="51">
        <v>0</v>
      </c>
      <c r="F14" s="51">
        <v>0</v>
      </c>
    </row>
    <row r="15" spans="1:8" ht="15.75" customHeight="1" x14ac:dyDescent="0.25">
      <c r="B15" s="19" t="s">
        <v>82</v>
      </c>
      <c r="C15" s="51">
        <v>5.0000001353181903E-2</v>
      </c>
      <c r="D15" s="51">
        <v>5.0000001353181903E-2</v>
      </c>
      <c r="E15" s="51">
        <v>5.0000001353181903E-2</v>
      </c>
      <c r="F15" s="51">
        <v>5.0000001353181903E-2</v>
      </c>
    </row>
    <row r="16" spans="1:8" ht="15.75" customHeight="1" x14ac:dyDescent="0.25">
      <c r="B16" s="19" t="s">
        <v>83</v>
      </c>
      <c r="C16" s="51">
        <v>0</v>
      </c>
      <c r="D16" s="51">
        <v>0</v>
      </c>
      <c r="E16" s="51">
        <v>0</v>
      </c>
      <c r="F16" s="51">
        <v>0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0</v>
      </c>
      <c r="D19" s="51">
        <v>0</v>
      </c>
      <c r="E19" s="51">
        <v>0</v>
      </c>
      <c r="F19" s="51">
        <v>0</v>
      </c>
    </row>
    <row r="20" spans="1:8" ht="15.75" customHeight="1" x14ac:dyDescent="0.25">
      <c r="B20" s="19" t="s">
        <v>87</v>
      </c>
      <c r="C20" s="51">
        <v>0</v>
      </c>
      <c r="D20" s="51">
        <v>0</v>
      </c>
      <c r="E20" s="51">
        <v>0</v>
      </c>
      <c r="F20" s="51">
        <v>0</v>
      </c>
    </row>
    <row r="21" spans="1:8" ht="15.75" customHeight="1" x14ac:dyDescent="0.25">
      <c r="B21" s="19" t="s">
        <v>88</v>
      </c>
      <c r="C21" s="51">
        <v>0.14285714053896051</v>
      </c>
      <c r="D21" s="51">
        <v>0.14285714053896051</v>
      </c>
      <c r="E21" s="51">
        <v>0.14285714053896051</v>
      </c>
      <c r="F21" s="51">
        <v>0.14285714053896051</v>
      </c>
    </row>
    <row r="22" spans="1:8" ht="15.75" customHeight="1" x14ac:dyDescent="0.25">
      <c r="B22" s="19" t="s">
        <v>89</v>
      </c>
      <c r="C22" s="51">
        <v>0.80714285810785769</v>
      </c>
      <c r="D22" s="51">
        <v>0.80714285810785769</v>
      </c>
      <c r="E22" s="51">
        <v>0.80714285810785769</v>
      </c>
      <c r="F22" s="51">
        <v>0.80714285810785769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5.0426016999999997E-2</v>
      </c>
    </row>
    <row r="27" spans="1:8" ht="15.75" customHeight="1" x14ac:dyDescent="0.25">
      <c r="B27" s="19" t="s">
        <v>92</v>
      </c>
      <c r="C27" s="51">
        <v>4.7548858999999999E-2</v>
      </c>
    </row>
    <row r="28" spans="1:8" ht="15.75" customHeight="1" x14ac:dyDescent="0.25">
      <c r="B28" s="19" t="s">
        <v>93</v>
      </c>
      <c r="C28" s="51">
        <v>0.12571258499999999</v>
      </c>
    </row>
    <row r="29" spans="1:8" ht="15.75" customHeight="1" x14ac:dyDescent="0.25">
      <c r="B29" s="19" t="s">
        <v>94</v>
      </c>
      <c r="C29" s="51">
        <v>0.196091977</v>
      </c>
    </row>
    <row r="30" spans="1:8" ht="15.75" customHeight="1" x14ac:dyDescent="0.25">
      <c r="B30" s="19" t="s">
        <v>95</v>
      </c>
      <c r="C30" s="51">
        <v>6.7403012999999998E-2</v>
      </c>
    </row>
    <row r="31" spans="1:8" ht="15.75" customHeight="1" x14ac:dyDescent="0.25">
      <c r="B31" s="19" t="s">
        <v>96</v>
      </c>
      <c r="C31" s="51">
        <v>0.119314141</v>
      </c>
    </row>
    <row r="32" spans="1:8" ht="15.75" customHeight="1" x14ac:dyDescent="0.25">
      <c r="B32" s="19" t="s">
        <v>97</v>
      </c>
      <c r="C32" s="51">
        <v>3.6527864E-2</v>
      </c>
    </row>
    <row r="33" spans="2:3" ht="15.75" customHeight="1" x14ac:dyDescent="0.25">
      <c r="B33" s="19" t="s">
        <v>98</v>
      </c>
      <c r="C33" s="51">
        <v>0.152312374</v>
      </c>
    </row>
    <row r="34" spans="2:3" ht="15.75" customHeight="1" x14ac:dyDescent="0.25">
      <c r="B34" s="19" t="s">
        <v>99</v>
      </c>
      <c r="C34" s="51">
        <v>0.204663171</v>
      </c>
    </row>
    <row r="35" spans="2:3" ht="15.75" customHeight="1" x14ac:dyDescent="0.25">
      <c r="B35" s="27" t="s">
        <v>30</v>
      </c>
      <c r="C35" s="47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104</v>
      </c>
      <c r="C4" s="53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105</v>
      </c>
      <c r="C5" s="53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109</v>
      </c>
      <c r="C10" s="53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110</v>
      </c>
      <c r="C11" s="53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0.62359459274999995</v>
      </c>
      <c r="D14" s="54">
        <v>0.59193918951699998</v>
      </c>
      <c r="E14" s="54">
        <v>0.59193918951699998</v>
      </c>
      <c r="F14" s="54">
        <v>0.38638310174000012</v>
      </c>
      <c r="G14" s="54">
        <v>0.38638310174000012</v>
      </c>
      <c r="H14" s="55">
        <v>0.27500000000000002</v>
      </c>
      <c r="I14" s="55">
        <v>0.27500000000000002</v>
      </c>
      <c r="J14" s="55">
        <v>0.27500000000000002</v>
      </c>
      <c r="K14" s="55">
        <v>0.27500000000000002</v>
      </c>
      <c r="L14" s="5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0.34176475812419399</v>
      </c>
      <c r="D15" s="52">
        <f t="shared" si="0"/>
        <v>0.32441582444992895</v>
      </c>
      <c r="E15" s="52">
        <f t="shared" si="0"/>
        <v>0.32441582444992895</v>
      </c>
      <c r="F15" s="52">
        <f t="shared" si="0"/>
        <v>0.2117595772072175</v>
      </c>
      <c r="G15" s="52">
        <f t="shared" si="0"/>
        <v>0.2117595772072175</v>
      </c>
      <c r="H15" s="52">
        <f t="shared" si="0"/>
        <v>0.1507154</v>
      </c>
      <c r="I15" s="52">
        <f t="shared" si="0"/>
        <v>0.1507154</v>
      </c>
      <c r="J15" s="52">
        <f t="shared" si="0"/>
        <v>0.1507154</v>
      </c>
      <c r="K15" s="52">
        <f t="shared" si="0"/>
        <v>0.1507154</v>
      </c>
      <c r="L15" s="52">
        <f t="shared" si="0"/>
        <v>0.12769704800000001</v>
      </c>
      <c r="M15" s="52">
        <f t="shared" si="0"/>
        <v>0.12769704800000001</v>
      </c>
      <c r="N15" s="52">
        <f t="shared" si="0"/>
        <v>0.12769704800000001</v>
      </c>
      <c r="O15" s="52">
        <f t="shared" si="0"/>
        <v>0.12769704800000001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0.539549017457844</v>
      </c>
      <c r="D2" s="53">
        <v>0.35821986807407402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0.12103883821986</v>
      </c>
      <c r="D3" s="53">
        <v>0.131303384925926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>
        <v>0</v>
      </c>
    </row>
    <row r="5" spans="1:7" x14ac:dyDescent="0.25">
      <c r="B5" s="3" t="s">
        <v>122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2023-01-17T02:32:51Z</dcterms:modified>
</cp:coreProperties>
</file>