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45C7BFC2-DB34-4490-BC5B-A4BB36657D5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A15" i="2" l="1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<sst xmlns="http://schemas.openxmlformats.org/spreadsheetml/2006/main" count="2089" uniqueCount="342">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</sst>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243924.744140625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0.77384170532226604</v>
      </c>
    </row>
    <row r="11" spans="1:3" ht="15" customHeight="1" x14ac:dyDescent="0.25">
      <c r="B11" s="5" t="s">
        <v>11</v>
      </c>
      <c r="C11" s="44">
        <v>0.85599999999999998</v>
      </c>
    </row>
    <row r="12" spans="1:3" ht="15" customHeight="1" x14ac:dyDescent="0.25">
      <c r="B12" s="5" t="s">
        <v>12</v>
      </c>
      <c r="C12" s="44">
        <v>0.82299999999999995</v>
      </c>
    </row>
    <row r="13" spans="1:3" ht="15" customHeight="1" x14ac:dyDescent="0.25">
      <c r="B13" s="5" t="s">
        <v>13</v>
      </c>
      <c r="C13" s="44">
        <v>0.17100000000000001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0.13569999999999999</v>
      </c>
    </row>
    <row r="24" spans="1:3" ht="15" customHeight="1" x14ac:dyDescent="0.25">
      <c r="B24" s="15" t="s">
        <v>22</v>
      </c>
      <c r="C24" s="45">
        <v>0.52159999999999995</v>
      </c>
    </row>
    <row r="25" spans="1:3" ht="15" customHeight="1" x14ac:dyDescent="0.25">
      <c r="B25" s="15" t="s">
        <v>23</v>
      </c>
      <c r="C25" s="45">
        <v>0.31040000000000001</v>
      </c>
    </row>
    <row r="26" spans="1:3" ht="15" customHeight="1" x14ac:dyDescent="0.25">
      <c r="B26" s="15" t="s">
        <v>24</v>
      </c>
      <c r="C26" s="45">
        <v>3.2300000000000002E-2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9.8257063631263097</v>
      </c>
    </row>
    <row r="38" spans="1:5" ht="15" customHeight="1" x14ac:dyDescent="0.25">
      <c r="B38" s="11" t="s">
        <v>34</v>
      </c>
      <c r="C38" s="43">
        <v>11.925871580367801</v>
      </c>
      <c r="D38" s="12"/>
      <c r="E38" s="13"/>
    </row>
    <row r="39" spans="1:5" ht="15" customHeight="1" x14ac:dyDescent="0.25">
      <c r="B39" s="11" t="s">
        <v>35</v>
      </c>
      <c r="C39" s="43">
        <v>13.8548530156735</v>
      </c>
      <c r="D39" s="12"/>
      <c r="E39" s="12"/>
    </row>
    <row r="40" spans="1:5" ht="15" customHeight="1" x14ac:dyDescent="0.25">
      <c r="B40" s="11" t="s">
        <v>36</v>
      </c>
      <c r="C40" s="99">
        <v>0.8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12.680444530000001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2.1440299999999999E-2</v>
      </c>
      <c r="D45" s="12"/>
    </row>
    <row r="46" spans="1:5" ht="15.75" customHeight="1" x14ac:dyDescent="0.25">
      <c r="B46" s="11" t="s">
        <v>41</v>
      </c>
      <c r="C46" s="45">
        <v>8.0866799999999989E-2</v>
      </c>
      <c r="D46" s="12"/>
    </row>
    <row r="47" spans="1:5" ht="15.75" customHeight="1" x14ac:dyDescent="0.25">
      <c r="B47" s="11" t="s">
        <v>42</v>
      </c>
      <c r="C47" s="45">
        <v>0.159775</v>
      </c>
      <c r="D47" s="12"/>
      <c r="E47" s="13"/>
    </row>
    <row r="48" spans="1:5" ht="15" customHeight="1" x14ac:dyDescent="0.25">
      <c r="B48" s="11" t="s">
        <v>43</v>
      </c>
      <c r="C48" s="46">
        <v>0.73791790000000002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0.55565200000000003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0.14582914999999999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0.663370532181352</v>
      </c>
      <c r="C2" s="57">
        <v>0.95</v>
      </c>
      <c r="D2" s="58">
        <v>62.714780124614677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39.985147042964151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487.85757913726337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1.6380998871193979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0.20556326029810901</v>
      </c>
      <c r="C10" s="57">
        <v>0.95</v>
      </c>
      <c r="D10" s="58">
        <v>13.117446486760061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0.20556326029810901</v>
      </c>
      <c r="C11" s="57">
        <v>0.95</v>
      </c>
      <c r="D11" s="58">
        <v>13.117446486760061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0.20556326029810901</v>
      </c>
      <c r="C12" s="57">
        <v>0.95</v>
      </c>
      <c r="D12" s="58">
        <v>13.117446486760061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0.20556326029810901</v>
      </c>
      <c r="C13" s="57">
        <v>0.95</v>
      </c>
      <c r="D13" s="58">
        <v>13.117446486760061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0.20556326029810901</v>
      </c>
      <c r="C14" s="57">
        <v>0.95</v>
      </c>
      <c r="D14" s="58">
        <v>13.117446486760061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0.20556326029810901</v>
      </c>
      <c r="C15" s="57">
        <v>0.95</v>
      </c>
      <c r="D15" s="58">
        <v>13.117446486760061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0.82421228665541357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11.224756739744929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11.224756739744929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0.98556149999999998</v>
      </c>
      <c r="C21" s="57">
        <v>0.95</v>
      </c>
      <c r="D21" s="58">
        <v>16.982553632802741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22.691717425670902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4.3451295640787793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0.24912925040850001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0.16032650296655901</v>
      </c>
      <c r="C27" s="57">
        <v>0.95</v>
      </c>
      <c r="D27" s="58">
        <v>18.676662605887799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0.87312600170610299</v>
      </c>
      <c r="C29" s="57">
        <v>0.95</v>
      </c>
      <c r="D29" s="58">
        <v>124.34168065842491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0.50502277771952597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3.5551428789999999E-2</v>
      </c>
      <c r="C32" s="57">
        <v>0.95</v>
      </c>
      <c r="D32" s="58">
        <v>1.780535588985835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0.28231877088546697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1.723279552412311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0.83826396797257596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1.7000000000000001E-2</v>
      </c>
      <c r="E2" s="62">
        <f>food_insecure</f>
        <v>1.7000000000000001E-2</v>
      </c>
      <c r="F2" s="62">
        <f>food_insecure</f>
        <v>1.7000000000000001E-2</v>
      </c>
      <c r="G2" s="62">
        <f>food_insecure</f>
        <v>1.7000000000000001E-2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1.7000000000000001E-2</v>
      </c>
      <c r="F5" s="62">
        <f>food_insecure</f>
        <v>1.7000000000000001E-2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1.7000000000000001E-2</v>
      </c>
      <c r="F8" s="62">
        <f>food_insecure</f>
        <v>1.7000000000000001E-2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1.7000000000000001E-2</v>
      </c>
      <c r="F9" s="62">
        <f>food_insecure</f>
        <v>1.7000000000000001E-2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0.82299999999999995</v>
      </c>
      <c r="E10" s="62">
        <f>IF(ISBLANK(comm_deliv), frac_children_health_facility,1)</f>
        <v>0.82299999999999995</v>
      </c>
      <c r="F10" s="62">
        <f>IF(ISBLANK(comm_deliv), frac_children_health_facility,1)</f>
        <v>0.82299999999999995</v>
      </c>
      <c r="G10" s="62">
        <f>IF(ISBLANK(comm_deliv), frac_children_health_facility,1)</f>
        <v>0.82299999999999995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1.7000000000000001E-2</v>
      </c>
      <c r="I15" s="62">
        <f>food_insecure</f>
        <v>1.7000000000000001E-2</v>
      </c>
      <c r="J15" s="62">
        <f>food_insecure</f>
        <v>1.7000000000000001E-2</v>
      </c>
      <c r="K15" s="62">
        <f>food_insecure</f>
        <v>1.7000000000000001E-2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0.85599999999999998</v>
      </c>
      <c r="I18" s="62">
        <f>frac_PW_health_facility</f>
        <v>0.85599999999999998</v>
      </c>
      <c r="J18" s="62">
        <f>frac_PW_health_facility</f>
        <v>0.85599999999999998</v>
      </c>
      <c r="K18" s="62">
        <f>frac_PW_health_facility</f>
        <v>0.85599999999999998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0.17100000000000001</v>
      </c>
      <c r="M24" s="62">
        <f>famplan_unmet_need</f>
        <v>0.17100000000000001</v>
      </c>
      <c r="N24" s="62">
        <f>famplan_unmet_need</f>
        <v>0.17100000000000001</v>
      </c>
      <c r="O24" s="62">
        <f>famplan_unmet_need</f>
        <v>0.17100000000000001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0.11162494950408915</v>
      </c>
      <c r="M25" s="62">
        <f>(1-food_insecure)*(0.49)+food_insecure*(0.7)</f>
        <v>0.49357000000000001</v>
      </c>
      <c r="N25" s="62">
        <f>(1-food_insecure)*(0.49)+food_insecure*(0.7)</f>
        <v>0.49357000000000001</v>
      </c>
      <c r="O25" s="62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4.7839264073181065E-2</v>
      </c>
      <c r="M26" s="62">
        <f>(1-food_insecure)*(0.21)+food_insecure*(0.3)</f>
        <v>0.21153</v>
      </c>
      <c r="N26" s="62">
        <f>(1-food_insecure)*(0.21)+food_insecure*(0.3)</f>
        <v>0.21153</v>
      </c>
      <c r="O26" s="62">
        <f>(1-food_insecure)*(0.21)+food_insecure*(0.3)</f>
        <v>0.21153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6.6694081100463751E-2</v>
      </c>
      <c r="M27" s="62">
        <f>(1-food_insecure)*(0.3)</f>
        <v>0.2949</v>
      </c>
      <c r="N27" s="62">
        <f>(1-food_insecure)*(0.3)</f>
        <v>0.2949</v>
      </c>
      <c r="O27" s="62">
        <f>(1-food_insecure)*(0.3)</f>
        <v>0.2949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0.77384170532226604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44954.3514</v>
      </c>
      <c r="C2" s="50">
        <v>110000</v>
      </c>
      <c r="D2" s="50">
        <v>245000</v>
      </c>
      <c r="E2" s="50">
        <v>222000</v>
      </c>
      <c r="F2" s="50">
        <v>183000</v>
      </c>
      <c r="G2" s="17">
        <f t="shared" ref="G2:G16" si="0">C2+D2+E2+F2</f>
        <v>760000</v>
      </c>
      <c r="H2" s="17">
        <f t="shared" ref="H2:H40" si="1">(B2 + stillbirth*B2/(1000-stillbirth))/(1-abortion)</f>
        <v>51740.583830485004</v>
      </c>
      <c r="I2" s="17">
        <f t="shared" ref="I2:I40" si="2">G2-H2</f>
        <v>708259.416169515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5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5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5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5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5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5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5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5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0.1226077580692773</v>
      </c>
    </row>
    <row r="5" spans="1:8" ht="15.75" customHeight="1" x14ac:dyDescent="0.25">
      <c r="B5" s="19" t="s">
        <v>70</v>
      </c>
      <c r="C5" s="51">
        <v>2.5395329614007148E-2</v>
      </c>
    </row>
    <row r="6" spans="1:8" ht="15.75" customHeight="1" x14ac:dyDescent="0.25">
      <c r="B6" s="19" t="s">
        <v>71</v>
      </c>
      <c r="C6" s="51">
        <v>0.1502841983793031</v>
      </c>
    </row>
    <row r="7" spans="1:8" ht="15.75" customHeight="1" x14ac:dyDescent="0.25">
      <c r="B7" s="19" t="s">
        <v>72</v>
      </c>
      <c r="C7" s="51">
        <v>0.52967285218759075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0.1324440963648216</v>
      </c>
    </row>
    <row r="10" spans="1:8" ht="15.75" customHeight="1" x14ac:dyDescent="0.25">
      <c r="B10" s="19" t="s">
        <v>75</v>
      </c>
      <c r="C10" s="51">
        <v>3.9595765385000183E-2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4.4275455884463411E-2</v>
      </c>
      <c r="D14" s="51">
        <v>4.4275455884463411E-2</v>
      </c>
      <c r="E14" s="51">
        <v>4.4275455884463411E-2</v>
      </c>
      <c r="F14" s="51">
        <v>4.4275455884463411E-2</v>
      </c>
    </row>
    <row r="15" spans="1:8" ht="15.75" customHeight="1" x14ac:dyDescent="0.25">
      <c r="B15" s="19" t="s">
        <v>82</v>
      </c>
      <c r="C15" s="51">
        <v>8.4056259517005377E-2</v>
      </c>
      <c r="D15" s="51">
        <v>8.4056259517005377E-2</v>
      </c>
      <c r="E15" s="51">
        <v>8.4056259517005377E-2</v>
      </c>
      <c r="F15" s="51">
        <v>8.4056259517005377E-2</v>
      </c>
    </row>
    <row r="16" spans="1:8" ht="15.75" customHeight="1" x14ac:dyDescent="0.25">
      <c r="B16" s="19" t="s">
        <v>83</v>
      </c>
      <c r="C16" s="51">
        <v>8.9902894929537926E-3</v>
      </c>
      <c r="D16" s="51">
        <v>8.9902894929537926E-3</v>
      </c>
      <c r="E16" s="51">
        <v>8.9902894929537926E-3</v>
      </c>
      <c r="F16" s="51">
        <v>8.9902894929537926E-3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3.1473999141456453E-2</v>
      </c>
      <c r="D19" s="51">
        <v>3.1473999141456453E-2</v>
      </c>
      <c r="E19" s="51">
        <v>3.1473999141456453E-2</v>
      </c>
      <c r="F19" s="51">
        <v>3.1473999141456453E-2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3.0167311210068021E-2</v>
      </c>
      <c r="D21" s="51">
        <v>3.0167311210068021E-2</v>
      </c>
      <c r="E21" s="51">
        <v>3.0167311210068021E-2</v>
      </c>
      <c r="F21" s="51">
        <v>3.0167311210068021E-2</v>
      </c>
    </row>
    <row r="22" spans="1:8" ht="15.75" customHeight="1" x14ac:dyDescent="0.25">
      <c r="B22" s="19" t="s">
        <v>89</v>
      </c>
      <c r="C22" s="51">
        <v>0.80103668475405299</v>
      </c>
      <c r="D22" s="51">
        <v>0.80103668475405299</v>
      </c>
      <c r="E22" s="51">
        <v>0.80103668475405299</v>
      </c>
      <c r="F22" s="51">
        <v>0.80103668475405299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2.9141097000000001E-2</v>
      </c>
    </row>
    <row r="27" spans="1:8" ht="15.75" customHeight="1" x14ac:dyDescent="0.25">
      <c r="B27" s="19" t="s">
        <v>92</v>
      </c>
      <c r="C27" s="51">
        <v>1.0659604E-2</v>
      </c>
    </row>
    <row r="28" spans="1:8" ht="15.75" customHeight="1" x14ac:dyDescent="0.25">
      <c r="B28" s="19" t="s">
        <v>93</v>
      </c>
      <c r="C28" s="51">
        <v>5.3942014000000003E-2</v>
      </c>
    </row>
    <row r="29" spans="1:8" ht="15.75" customHeight="1" x14ac:dyDescent="0.25">
      <c r="B29" s="19" t="s">
        <v>94</v>
      </c>
      <c r="C29" s="51">
        <v>0.132460157</v>
      </c>
    </row>
    <row r="30" spans="1:8" ht="15.75" customHeight="1" x14ac:dyDescent="0.25">
      <c r="B30" s="19" t="s">
        <v>95</v>
      </c>
      <c r="C30" s="51">
        <v>4.2099428000000001E-2</v>
      </c>
    </row>
    <row r="31" spans="1:8" ht="15.75" customHeight="1" x14ac:dyDescent="0.25">
      <c r="B31" s="19" t="s">
        <v>96</v>
      </c>
      <c r="C31" s="51">
        <v>9.6696056000000002E-2</v>
      </c>
    </row>
    <row r="32" spans="1:8" ht="15.75" customHeight="1" x14ac:dyDescent="0.25">
      <c r="B32" s="19" t="s">
        <v>97</v>
      </c>
      <c r="C32" s="51">
        <v>6.3757143000000002E-2</v>
      </c>
    </row>
    <row r="33" spans="2:3" ht="15.75" customHeight="1" x14ac:dyDescent="0.25">
      <c r="B33" s="19" t="s">
        <v>98</v>
      </c>
      <c r="C33" s="51">
        <v>0.12090500699999999</v>
      </c>
    </row>
    <row r="34" spans="2:3" ht="15.75" customHeight="1" x14ac:dyDescent="0.25">
      <c r="B34" s="19" t="s">
        <v>99</v>
      </c>
      <c r="C34" s="51">
        <v>0.45033949200000001</v>
      </c>
    </row>
    <row r="35" spans="2:3" ht="15.75" customHeight="1" x14ac:dyDescent="0.25">
      <c r="B35" s="27" t="s">
        <v>30</v>
      </c>
      <c r="C35" s="47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53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53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53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53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55">
        <v>0.27</v>
      </c>
      <c r="I14" s="55">
        <v>0.27</v>
      </c>
      <c r="J14" s="55">
        <v>0.27</v>
      </c>
      <c r="K14" s="55">
        <v>0.27</v>
      </c>
      <c r="L14" s="5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5">
      <c r="B5" s="3" t="s">
        <v>122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2023-01-17T02:33:17Z</dcterms:modified>
</cp:coreProperties>
</file>