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A9E27EA-A82E-4D84-9A2F-DC828BEDB90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<sst xmlns="http://schemas.openxmlformats.org/spreadsheetml/2006/main" count="2089" uniqueCount="342">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</sst>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4174025.3125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4">
        <v>0.51100000000000001</v>
      </c>
    </row>
    <row r="12" spans="1:3" ht="15" customHeight="1" x14ac:dyDescent="0.25">
      <c r="B12" s="5" t="s">
        <v>12</v>
      </c>
      <c r="C12" s="44">
        <v>0.40500000000000003</v>
      </c>
    </row>
    <row r="13" spans="1:3" ht="15" customHeight="1" x14ac:dyDescent="0.25">
      <c r="B13" s="5" t="s">
        <v>13</v>
      </c>
      <c r="C13" s="44">
        <v>0.504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0.225789688504516</v>
      </c>
    </row>
    <row r="30" spans="1:3" ht="14.25" customHeight="1" x14ac:dyDescent="0.25">
      <c r="B30" s="25" t="s">
        <v>27</v>
      </c>
      <c r="C30" s="100">
        <v>6.1768934281235401E-2</v>
      </c>
    </row>
    <row r="31" spans="1:3" ht="14.25" customHeight="1" x14ac:dyDescent="0.25">
      <c r="B31" s="25" t="s">
        <v>28</v>
      </c>
      <c r="C31" s="100">
        <v>0.115648514802313</v>
      </c>
    </row>
    <row r="32" spans="1:3" ht="14.25" customHeight="1" x14ac:dyDescent="0.25">
      <c r="B32" s="25" t="s">
        <v>29</v>
      </c>
      <c r="C32" s="100">
        <v>0.59679286241193596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20.119695429552198</v>
      </c>
    </row>
    <row r="38" spans="1:5" ht="15" customHeight="1" x14ac:dyDescent="0.25">
      <c r="B38" s="11" t="s">
        <v>34</v>
      </c>
      <c r="C38" s="43">
        <v>36.472119246040997</v>
      </c>
      <c r="D38" s="12"/>
      <c r="E38" s="13"/>
    </row>
    <row r="39" spans="1:5" ht="15" customHeight="1" x14ac:dyDescent="0.25">
      <c r="B39" s="11" t="s">
        <v>35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99">
        <v>3.35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2.2817799999999999E-2</v>
      </c>
      <c r="D45" s="12"/>
    </row>
    <row r="46" spans="1:5" ht="15.75" customHeight="1" x14ac:dyDescent="0.25">
      <c r="B46" s="11" t="s">
        <v>41</v>
      </c>
      <c r="C46" s="45">
        <v>0.1192787</v>
      </c>
      <c r="D46" s="12"/>
    </row>
    <row r="47" spans="1:5" ht="15.75" customHeight="1" x14ac:dyDescent="0.25">
      <c r="B47" s="11" t="s">
        <v>42</v>
      </c>
      <c r="C47" s="45">
        <v>0.232151</v>
      </c>
      <c r="D47" s="12"/>
      <c r="E47" s="13"/>
    </row>
    <row r="48" spans="1:5" ht="15" customHeight="1" x14ac:dyDescent="0.25">
      <c r="B48" s="11" t="s">
        <v>43</v>
      </c>
      <c r="C48" s="46">
        <v>0.62575249999999993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0.52655600000000002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0.392105138784475</v>
      </c>
      <c r="C2" s="57">
        <v>0.95</v>
      </c>
      <c r="D2" s="58">
        <v>34.15932823545198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44.619845118003099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40.174226962967943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0.1136517268898348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0.12150435811964</v>
      </c>
      <c r="C10" s="57">
        <v>0.95</v>
      </c>
      <c r="D10" s="58">
        <v>14.144906987123459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0.12150435811964</v>
      </c>
      <c r="C11" s="57">
        <v>0.95</v>
      </c>
      <c r="D11" s="58">
        <v>14.144906987123459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0.12150435811964</v>
      </c>
      <c r="C12" s="57">
        <v>0.95</v>
      </c>
      <c r="D12" s="58">
        <v>14.144906987123459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0.12150435811964</v>
      </c>
      <c r="C13" s="57">
        <v>0.95</v>
      </c>
      <c r="D13" s="58">
        <v>14.144906987123459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0.12150435811964</v>
      </c>
      <c r="C14" s="57">
        <v>0.95</v>
      </c>
      <c r="D14" s="58">
        <v>14.144906987123459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0.12150435811964</v>
      </c>
      <c r="C15" s="57">
        <v>0.95</v>
      </c>
      <c r="D15" s="58">
        <v>14.144906987123459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0.201186158790533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0.56466360000000004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0.96</v>
      </c>
      <c r="C18" s="57">
        <v>0.95</v>
      </c>
      <c r="D18" s="58">
        <v>1.0387950708930269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1.0387950708930269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0.38721740719999997</v>
      </c>
      <c r="C21" s="57">
        <v>0.95</v>
      </c>
      <c r="D21" s="58">
        <v>0.97794835932458724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24.087514764837451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4.6309332646724153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9.7880428974608802E-2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9.4765809825490002E-2</v>
      </c>
      <c r="C27" s="57">
        <v>0.95</v>
      </c>
      <c r="D27" s="58">
        <v>20.45240587972765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0.105067603950822</v>
      </c>
      <c r="C29" s="57">
        <v>0.95</v>
      </c>
      <c r="D29" s="58">
        <v>59.16814995082278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0.82917296352271452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6.7092978999999994E-3</v>
      </c>
      <c r="C32" s="57">
        <v>0.95</v>
      </c>
      <c r="D32" s="58">
        <v>0.36881327727825219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0.25878250000000003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0.75813699999999995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2.0229469999999999E-2</v>
      </c>
      <c r="C38" s="57">
        <v>0.95</v>
      </c>
      <c r="D38" s="58">
        <v>5.7015504682514626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0.35508663723362499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205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0.77599999999999991</v>
      </c>
      <c r="E2" s="62">
        <f>food_insecure</f>
        <v>0.77599999999999991</v>
      </c>
      <c r="F2" s="62">
        <f>food_insecure</f>
        <v>0.77599999999999991</v>
      </c>
      <c r="G2" s="62">
        <f>food_insecure</f>
        <v>0.77599999999999991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0.77599999999999991</v>
      </c>
      <c r="F5" s="62">
        <f>food_insecure</f>
        <v>0.77599999999999991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0.77599999999999991</v>
      </c>
      <c r="F8" s="62">
        <f>food_insecure</f>
        <v>0.77599999999999991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0.77599999999999991</v>
      </c>
      <c r="F9" s="62">
        <f>food_insecure</f>
        <v>0.77599999999999991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0.40500000000000003</v>
      </c>
      <c r="E10" s="62">
        <f>IF(ISBLANK(comm_deliv), frac_children_health_facility,1)</f>
        <v>0.40500000000000003</v>
      </c>
      <c r="F10" s="62">
        <f>IF(ISBLANK(comm_deliv), frac_children_health_facility,1)</f>
        <v>0.40500000000000003</v>
      </c>
      <c r="G10" s="62">
        <f>IF(ISBLANK(comm_deliv), frac_children_health_facility,1)</f>
        <v>0.40500000000000003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0.77599999999999991</v>
      </c>
      <c r="I15" s="62">
        <f>food_insecure</f>
        <v>0.77599999999999991</v>
      </c>
      <c r="J15" s="62">
        <f>food_insecure</f>
        <v>0.77599999999999991</v>
      </c>
      <c r="K15" s="62">
        <f>food_insecure</f>
        <v>0.77599999999999991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0.51100000000000001</v>
      </c>
      <c r="I18" s="62">
        <f>frac_PW_health_facility</f>
        <v>0.51100000000000001</v>
      </c>
      <c r="J18" s="62">
        <f>frac_PW_health_facility</f>
        <v>0.51100000000000001</v>
      </c>
      <c r="K18" s="62">
        <f>frac_PW_health_facility</f>
        <v>0.51100000000000001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0.6</v>
      </c>
      <c r="I19" s="62">
        <f>frac_malaria_risk</f>
        <v>0.6</v>
      </c>
      <c r="J19" s="62">
        <f>frac_malaria_risk</f>
        <v>0.6</v>
      </c>
      <c r="K19" s="62">
        <f>frac_malaria_risk</f>
        <v>0.6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0.504</v>
      </c>
      <c r="M24" s="62">
        <f>famplan_unmet_need</f>
        <v>0.504</v>
      </c>
      <c r="N24" s="62">
        <f>famplan_unmet_need</f>
        <v>0.504</v>
      </c>
      <c r="O24" s="62">
        <f>famplan_unmet_need</f>
        <v>0.504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0.45519376607971179</v>
      </c>
      <c r="M25" s="62">
        <f>(1-food_insecure)*(0.49)+food_insecure*(0.7)</f>
        <v>0.65295999999999998</v>
      </c>
      <c r="N25" s="62">
        <f>(1-food_insecure)*(0.49)+food_insecure*(0.7)</f>
        <v>0.65295999999999998</v>
      </c>
      <c r="O25" s="62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0.19508304260559076</v>
      </c>
      <c r="M26" s="62">
        <f>(1-food_insecure)*(0.21)+food_insecure*(0.3)</f>
        <v>0.27983999999999998</v>
      </c>
      <c r="N26" s="62">
        <f>(1-food_insecure)*(0.21)+food_insecure*(0.3)</f>
        <v>0.27983999999999998</v>
      </c>
      <c r="O26" s="62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4.6846699768066415E-2</v>
      </c>
      <c r="M27" s="62">
        <f>(1-food_insecure)*(0.3)</f>
        <v>6.7200000000000024E-2</v>
      </c>
      <c r="N27" s="62">
        <f>(1-food_insecure)*(0.3)</f>
        <v>6.7200000000000024E-2</v>
      </c>
      <c r="O27" s="62">
        <f>(1-food_insecure)*(0.3)</f>
        <v>6.7200000000000024E-2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0.30287649154663099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0.6</v>
      </c>
      <c r="D34" s="62">
        <f t="shared" si="3"/>
        <v>0.6</v>
      </c>
      <c r="E34" s="62">
        <f t="shared" si="3"/>
        <v>0.6</v>
      </c>
      <c r="F34" s="62">
        <f t="shared" si="3"/>
        <v>0.6</v>
      </c>
      <c r="G34" s="62">
        <f t="shared" si="3"/>
        <v>0.6</v>
      </c>
      <c r="H34" s="62">
        <f t="shared" si="3"/>
        <v>0.6</v>
      </c>
      <c r="I34" s="62">
        <f t="shared" si="3"/>
        <v>0.6</v>
      </c>
      <c r="J34" s="62">
        <f t="shared" si="3"/>
        <v>0.6</v>
      </c>
      <c r="K34" s="62">
        <f t="shared" si="3"/>
        <v>0.6</v>
      </c>
      <c r="L34" s="62">
        <f t="shared" si="3"/>
        <v>0.6</v>
      </c>
      <c r="M34" s="62">
        <f t="shared" si="3"/>
        <v>0.6</v>
      </c>
      <c r="N34" s="62">
        <f t="shared" si="3"/>
        <v>0.6</v>
      </c>
      <c r="O34" s="62">
        <f t="shared" si="3"/>
        <v>0.6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904009.33719999995</v>
      </c>
      <c r="C2" s="50">
        <v>1531000</v>
      </c>
      <c r="D2" s="50">
        <v>2534000</v>
      </c>
      <c r="E2" s="50">
        <v>1744000</v>
      </c>
      <c r="F2" s="50">
        <v>1240000</v>
      </c>
      <c r="G2" s="17">
        <f t="shared" ref="G2:G16" si="0">C2+D2+E2+F2</f>
        <v>7049000</v>
      </c>
      <c r="H2" s="17">
        <f t="shared" ref="H2:H40" si="1">(B2 + stillbirth*B2/(1000-stillbirth))/(1-abortion)</f>
        <v>1044491.5656309455</v>
      </c>
      <c r="I2" s="17">
        <f t="shared" ref="I2:I40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5.5445651726372504E-3</v>
      </c>
    </row>
    <row r="4" spans="1:8" ht="15.75" customHeight="1" x14ac:dyDescent="0.25">
      <c r="B4" s="19" t="s">
        <v>69</v>
      </c>
      <c r="C4" s="51">
        <v>0.14791573518178139</v>
      </c>
    </row>
    <row r="5" spans="1:8" ht="15.75" customHeight="1" x14ac:dyDescent="0.25">
      <c r="B5" s="19" t="s">
        <v>70</v>
      </c>
      <c r="C5" s="51">
        <v>7.185008661766909E-2</v>
      </c>
    </row>
    <row r="6" spans="1:8" ht="15.75" customHeight="1" x14ac:dyDescent="0.25">
      <c r="B6" s="19" t="s">
        <v>71</v>
      </c>
      <c r="C6" s="51">
        <v>0.29165077666121969</v>
      </c>
    </row>
    <row r="7" spans="1:8" ht="15.75" customHeight="1" x14ac:dyDescent="0.25">
      <c r="B7" s="19" t="s">
        <v>72</v>
      </c>
      <c r="C7" s="51">
        <v>0.27033335999854691</v>
      </c>
    </row>
    <row r="8" spans="1:8" ht="15.75" customHeight="1" x14ac:dyDescent="0.25">
      <c r="B8" s="19" t="s">
        <v>73</v>
      </c>
      <c r="C8" s="51">
        <v>6.2032413143874136E-3</v>
      </c>
    </row>
    <row r="9" spans="1:8" ht="15.75" customHeight="1" x14ac:dyDescent="0.25">
      <c r="B9" s="19" t="s">
        <v>74</v>
      </c>
      <c r="C9" s="51">
        <v>0.1286651312772705</v>
      </c>
    </row>
    <row r="10" spans="1:8" ht="15.75" customHeight="1" x14ac:dyDescent="0.25">
      <c r="B10" s="19" t="s">
        <v>75</v>
      </c>
      <c r="C10" s="51">
        <v>7.7837103776487643E-2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0.15406446699789661</v>
      </c>
      <c r="D14" s="51">
        <v>0.15406446699789661</v>
      </c>
      <c r="E14" s="51">
        <v>0.15406446699789661</v>
      </c>
      <c r="F14" s="51">
        <v>0.15406446699789661</v>
      </c>
    </row>
    <row r="15" spans="1:8" ht="15.75" customHeight="1" x14ac:dyDescent="0.25">
      <c r="B15" s="19" t="s">
        <v>82</v>
      </c>
      <c r="C15" s="51">
        <v>0.27096512442792348</v>
      </c>
      <c r="D15" s="51">
        <v>0.27096512442792348</v>
      </c>
      <c r="E15" s="51">
        <v>0.27096512442792348</v>
      </c>
      <c r="F15" s="51">
        <v>0.27096512442792348</v>
      </c>
    </row>
    <row r="16" spans="1:8" ht="15.75" customHeight="1" x14ac:dyDescent="0.25">
      <c r="B16" s="19" t="s">
        <v>83</v>
      </c>
      <c r="C16" s="51">
        <v>3.9280951696186693E-2</v>
      </c>
      <c r="D16" s="51">
        <v>3.9280951696186693E-2</v>
      </c>
      <c r="E16" s="51">
        <v>3.9280951696186693E-2</v>
      </c>
      <c r="F16" s="51">
        <v>3.9280951696186693E-2</v>
      </c>
    </row>
    <row r="17" spans="1:8" ht="15.75" customHeight="1" x14ac:dyDescent="0.25">
      <c r="B17" s="19" t="s">
        <v>84</v>
      </c>
      <c r="C17" s="51">
        <v>8.9683357823850864E-3</v>
      </c>
      <c r="D17" s="51">
        <v>8.9683357823850864E-3</v>
      </c>
      <c r="E17" s="51">
        <v>8.9683357823850864E-3</v>
      </c>
      <c r="F17" s="51">
        <v>8.9683357823850864E-3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2.592685319766886E-2</v>
      </c>
      <c r="D19" s="51">
        <v>2.592685319766886E-2</v>
      </c>
      <c r="E19" s="51">
        <v>2.592685319766886E-2</v>
      </c>
      <c r="F19" s="51">
        <v>2.592685319766886E-2</v>
      </c>
    </row>
    <row r="20" spans="1:8" ht="15.75" customHeight="1" x14ac:dyDescent="0.25">
      <c r="B20" s="19" t="s">
        <v>87</v>
      </c>
      <c r="C20" s="51">
        <v>1.235912710016283E-2</v>
      </c>
      <c r="D20" s="51">
        <v>1.235912710016283E-2</v>
      </c>
      <c r="E20" s="51">
        <v>1.235912710016283E-2</v>
      </c>
      <c r="F20" s="51">
        <v>1.235912710016283E-2</v>
      </c>
    </row>
    <row r="21" spans="1:8" ht="15.75" customHeight="1" x14ac:dyDescent="0.25">
      <c r="B21" s="19" t="s">
        <v>88</v>
      </c>
      <c r="C21" s="51">
        <v>0.1534064246967988</v>
      </c>
      <c r="D21" s="51">
        <v>0.1534064246967988</v>
      </c>
      <c r="E21" s="51">
        <v>0.1534064246967988</v>
      </c>
      <c r="F21" s="51">
        <v>0.1534064246967988</v>
      </c>
    </row>
    <row r="22" spans="1:8" ht="15.75" customHeight="1" x14ac:dyDescent="0.25">
      <c r="B22" s="19" t="s">
        <v>89</v>
      </c>
      <c r="C22" s="51">
        <v>0.33502871610097767</v>
      </c>
      <c r="D22" s="51">
        <v>0.33502871610097767</v>
      </c>
      <c r="E22" s="51">
        <v>0.33502871610097767</v>
      </c>
      <c r="F22" s="51">
        <v>0.33502871610097767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8.7985991E-2</v>
      </c>
    </row>
    <row r="27" spans="1:8" ht="15.75" customHeight="1" x14ac:dyDescent="0.25">
      <c r="B27" s="19" t="s">
        <v>92</v>
      </c>
      <c r="C27" s="51">
        <v>9.0154729999999995E-3</v>
      </c>
    </row>
    <row r="28" spans="1:8" ht="15.75" customHeight="1" x14ac:dyDescent="0.25">
      <c r="B28" s="19" t="s">
        <v>93</v>
      </c>
      <c r="C28" s="51">
        <v>0.15676572499999999</v>
      </c>
    </row>
    <row r="29" spans="1:8" ht="15.75" customHeight="1" x14ac:dyDescent="0.25">
      <c r="B29" s="19" t="s">
        <v>94</v>
      </c>
      <c r="C29" s="51">
        <v>0.168756885</v>
      </c>
    </row>
    <row r="30" spans="1:8" ht="15.75" customHeight="1" x14ac:dyDescent="0.25">
      <c r="B30" s="19" t="s">
        <v>95</v>
      </c>
      <c r="C30" s="51">
        <v>0.105851448</v>
      </c>
    </row>
    <row r="31" spans="1:8" ht="15.75" customHeight="1" x14ac:dyDescent="0.25">
      <c r="B31" s="19" t="s">
        <v>96</v>
      </c>
      <c r="C31" s="51">
        <v>0.11038854400000001</v>
      </c>
    </row>
    <row r="32" spans="1:8" ht="15.75" customHeight="1" x14ac:dyDescent="0.25">
      <c r="B32" s="19" t="s">
        <v>97</v>
      </c>
      <c r="C32" s="51">
        <v>1.8940327999999999E-2</v>
      </c>
    </row>
    <row r="33" spans="2:3" ht="15.75" customHeight="1" x14ac:dyDescent="0.25">
      <c r="B33" s="19" t="s">
        <v>98</v>
      </c>
      <c r="C33" s="51">
        <v>8.4923389999999987E-2</v>
      </c>
    </row>
    <row r="34" spans="2:3" ht="15.75" customHeight="1" x14ac:dyDescent="0.25">
      <c r="B34" s="19" t="s">
        <v>99</v>
      </c>
      <c r="C34" s="51">
        <v>0.25737221700000001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104</v>
      </c>
      <c r="C4" s="53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105</v>
      </c>
      <c r="C5" s="53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109</v>
      </c>
      <c r="C10" s="53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110</v>
      </c>
      <c r="C11" s="53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5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5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5">
      <c r="B5" s="3" t="s">
        <v>122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2023-01-17T02:33:44Z</dcterms:modified>
</cp:coreProperties>
</file>