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D6B8424-45EF-452D-A65F-5B20A98A4DB7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<sst xmlns="http://schemas.openxmlformats.org/spreadsheetml/2006/main" count="2089" uniqueCount="342">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</sst>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2879286.65625</v>
      </c>
    </row>
    <row r="8" spans="1:3" ht="15" customHeight="1" x14ac:dyDescent="0.25">
      <c r="B8" s="5" t="s">
        <v>8</v>
      </c>
      <c r="C8" s="44">
        <v>2.5999999999999999E-2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0.81257881164550794</v>
      </c>
    </row>
    <row r="11" spans="1:3" ht="15" customHeight="1" x14ac:dyDescent="0.25">
      <c r="B11" s="5" t="s">
        <v>11</v>
      </c>
      <c r="C11" s="44">
        <v>0.96</v>
      </c>
    </row>
    <row r="12" spans="1:3" ht="15" customHeight="1" x14ac:dyDescent="0.25">
      <c r="B12" s="5" t="s">
        <v>12</v>
      </c>
      <c r="C12" s="44">
        <v>0.624</v>
      </c>
    </row>
    <row r="13" spans="1:3" ht="15" customHeight="1" x14ac:dyDescent="0.25">
      <c r="B13" s="5" t="s">
        <v>13</v>
      </c>
      <c r="C13" s="44">
        <v>0.33900000000000002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0.1017</v>
      </c>
    </row>
    <row r="24" spans="1:3" ht="15" customHeight="1" x14ac:dyDescent="0.25">
      <c r="B24" s="15" t="s">
        <v>22</v>
      </c>
      <c r="C24" s="45">
        <v>0.4788</v>
      </c>
    </row>
    <row r="25" spans="1:3" ht="15" customHeight="1" x14ac:dyDescent="0.25">
      <c r="B25" s="15" t="s">
        <v>23</v>
      </c>
      <c r="C25" s="45">
        <v>0.3508</v>
      </c>
    </row>
    <row r="26" spans="1:3" ht="15" customHeight="1" x14ac:dyDescent="0.25">
      <c r="B26" s="15" t="s">
        <v>24</v>
      </c>
      <c r="C26" s="45">
        <v>6.8699999999999997E-2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0.350666089200529</v>
      </c>
    </row>
    <row r="30" spans="1:3" ht="14.25" customHeight="1" x14ac:dyDescent="0.25">
      <c r="B30" s="25" t="s">
        <v>27</v>
      </c>
      <c r="C30" s="100">
        <v>2.0659280141665699E-2</v>
      </c>
    </row>
    <row r="31" spans="1:3" ht="14.25" customHeight="1" x14ac:dyDescent="0.25">
      <c r="B31" s="25" t="s">
        <v>28</v>
      </c>
      <c r="C31" s="100">
        <v>5.6103010419699603E-2</v>
      </c>
    </row>
    <row r="32" spans="1:3" ht="14.25" customHeight="1" x14ac:dyDescent="0.25">
      <c r="B32" s="25" t="s">
        <v>29</v>
      </c>
      <c r="C32" s="100">
        <v>0.57257162023810604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6.3580238338559099</v>
      </c>
    </row>
    <row r="38" spans="1:5" ht="15" customHeight="1" x14ac:dyDescent="0.25">
      <c r="B38" s="11" t="s">
        <v>34</v>
      </c>
      <c r="C38" s="43">
        <v>10.2552658630682</v>
      </c>
      <c r="D38" s="12"/>
      <c r="E38" s="13"/>
    </row>
    <row r="39" spans="1:5" ht="15" customHeight="1" x14ac:dyDescent="0.25">
      <c r="B39" s="11" t="s">
        <v>35</v>
      </c>
      <c r="C39" s="43">
        <v>13.2150395933122</v>
      </c>
      <c r="D39" s="12"/>
      <c r="E39" s="12"/>
    </row>
    <row r="40" spans="1:5" ht="15" customHeight="1" x14ac:dyDescent="0.25">
      <c r="B40" s="11" t="s">
        <v>36</v>
      </c>
      <c r="C40" s="99">
        <v>0.88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7.0504905359999999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1.53162E-2</v>
      </c>
      <c r="D45" s="12"/>
    </row>
    <row r="46" spans="1:5" ht="15.75" customHeight="1" x14ac:dyDescent="0.25">
      <c r="B46" s="11" t="s">
        <v>41</v>
      </c>
      <c r="C46" s="45">
        <v>5.8125089999999997E-2</v>
      </c>
      <c r="D46" s="12"/>
    </row>
    <row r="47" spans="1:5" ht="15.75" customHeight="1" x14ac:dyDescent="0.25">
      <c r="B47" s="11" t="s">
        <v>42</v>
      </c>
      <c r="C47" s="45">
        <v>9.8306100000000007E-2</v>
      </c>
      <c r="D47" s="12"/>
      <c r="E47" s="13"/>
    </row>
    <row r="48" spans="1:5" ht="15" customHeight="1" x14ac:dyDescent="0.25">
      <c r="B48" s="11" t="s">
        <v>43</v>
      </c>
      <c r="C48" s="46">
        <v>0.82825260999999994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0.60645700000000002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9.4036293000000007E-2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0.74522398167077997</v>
      </c>
      <c r="C2" s="57">
        <v>0.95</v>
      </c>
      <c r="D2" s="58">
        <v>70.181806402202682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40.152511457401388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604.92325779293253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1.4449927071862101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0.230927760418976</v>
      </c>
      <c r="C10" s="57">
        <v>0.95</v>
      </c>
      <c r="D10" s="58">
        <v>13.2848109011973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0.230927760418976</v>
      </c>
      <c r="C11" s="57">
        <v>0.95</v>
      </c>
      <c r="D11" s="58">
        <v>13.2848109011973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0.230927760418976</v>
      </c>
      <c r="C12" s="57">
        <v>0.95</v>
      </c>
      <c r="D12" s="58">
        <v>13.2848109011973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0.230927760418976</v>
      </c>
      <c r="C13" s="57">
        <v>0.95</v>
      </c>
      <c r="D13" s="58">
        <v>13.2848109011973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0.230927760418976</v>
      </c>
      <c r="C14" s="57">
        <v>0.95</v>
      </c>
      <c r="D14" s="58">
        <v>13.2848109011973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0.230927760418976</v>
      </c>
      <c r="C15" s="57">
        <v>0.95</v>
      </c>
      <c r="D15" s="58">
        <v>13.2848109011973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0.99157670109264429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4.4999999999999998E-2</v>
      </c>
      <c r="C18" s="57">
        <v>0.95</v>
      </c>
      <c r="D18" s="58">
        <v>13.888305673904391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13.888305673904391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0.91610939029999994</v>
      </c>
      <c r="C21" s="57">
        <v>0.95</v>
      </c>
      <c r="D21" s="58">
        <v>18.808752269215748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23.06828735815467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4.4497323231020474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0.231573215570644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0.18010922872200799</v>
      </c>
      <c r="C27" s="57">
        <v>0.95</v>
      </c>
      <c r="D27" s="58">
        <v>18.846234054877879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0.74342956594176202</v>
      </c>
      <c r="C29" s="57">
        <v>0.95</v>
      </c>
      <c r="D29" s="58">
        <v>141.38404679872559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0.1134191936683344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1.398252726E-2</v>
      </c>
      <c r="C32" s="57">
        <v>0.95</v>
      </c>
      <c r="D32" s="58">
        <v>2.157105321486398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0.1230368137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4.5674280063597514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0.87107562276927697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5">
      <c r="A4" s="3" t="s">
        <v>205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2.5999999999999999E-2</v>
      </c>
      <c r="E2" s="62">
        <f>food_insecure</f>
        <v>2.5999999999999999E-2</v>
      </c>
      <c r="F2" s="62">
        <f>food_insecure</f>
        <v>2.5999999999999999E-2</v>
      </c>
      <c r="G2" s="62">
        <f>food_insecure</f>
        <v>2.5999999999999999E-2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2.5999999999999999E-2</v>
      </c>
      <c r="F5" s="62">
        <f>food_insecure</f>
        <v>2.5999999999999999E-2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2.5999999999999999E-2</v>
      </c>
      <c r="F8" s="62">
        <f>food_insecure</f>
        <v>2.5999999999999999E-2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2.5999999999999999E-2</v>
      </c>
      <c r="F9" s="62">
        <f>food_insecure</f>
        <v>2.5999999999999999E-2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0.624</v>
      </c>
      <c r="E10" s="62">
        <f>IF(ISBLANK(comm_deliv), frac_children_health_facility,1)</f>
        <v>0.624</v>
      </c>
      <c r="F10" s="62">
        <f>IF(ISBLANK(comm_deliv), frac_children_health_facility,1)</f>
        <v>0.624</v>
      </c>
      <c r="G10" s="62">
        <f>IF(ISBLANK(comm_deliv), frac_children_health_facility,1)</f>
        <v>0.624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2.5999999999999999E-2</v>
      </c>
      <c r="I15" s="62">
        <f>food_insecure</f>
        <v>2.5999999999999999E-2</v>
      </c>
      <c r="J15" s="62">
        <f>food_insecure</f>
        <v>2.5999999999999999E-2</v>
      </c>
      <c r="K15" s="62">
        <f>food_insecure</f>
        <v>2.5999999999999999E-2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0.96</v>
      </c>
      <c r="I18" s="62">
        <f>frac_PW_health_facility</f>
        <v>0.96</v>
      </c>
      <c r="J18" s="62">
        <f>frac_PW_health_facility</f>
        <v>0.96</v>
      </c>
      <c r="K18" s="62">
        <f>frac_PW_health_facility</f>
        <v>0.96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0.33900000000000002</v>
      </c>
      <c r="M24" s="62">
        <f>famplan_unmet_need</f>
        <v>0.33900000000000002</v>
      </c>
      <c r="N24" s="62">
        <f>famplan_unmet_need</f>
        <v>0.33900000000000002</v>
      </c>
      <c r="O24" s="62">
        <f>famplan_unmet_need</f>
        <v>0.33900000000000002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9.2859701982116627E-2</v>
      </c>
      <c r="M25" s="62">
        <f>(1-food_insecure)*(0.49)+food_insecure*(0.7)</f>
        <v>0.49545999999999996</v>
      </c>
      <c r="N25" s="62">
        <f>(1-food_insecure)*(0.49)+food_insecure*(0.7)</f>
        <v>0.49545999999999996</v>
      </c>
      <c r="O25" s="62">
        <f>(1-food_insecure)*(0.49)+food_insecure*(0.7)</f>
        <v>0.49545999999999996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3.9797015135192848E-2</v>
      </c>
      <c r="M26" s="62">
        <f>(1-food_insecure)*(0.21)+food_insecure*(0.3)</f>
        <v>0.21234</v>
      </c>
      <c r="N26" s="62">
        <f>(1-food_insecure)*(0.21)+food_insecure*(0.3)</f>
        <v>0.21234</v>
      </c>
      <c r="O26" s="62">
        <f>(1-food_insecure)*(0.21)+food_insecure*(0.3)</f>
        <v>0.21234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5.4764471237182574E-2</v>
      </c>
      <c r="M27" s="62">
        <f>(1-food_insecure)*(0.3)</f>
        <v>0.29219999999999996</v>
      </c>
      <c r="N27" s="62">
        <f>(1-food_insecure)*(0.3)</f>
        <v>0.29219999999999996</v>
      </c>
      <c r="O27" s="62">
        <f>(1-food_insecure)*(0.3)</f>
        <v>0.29219999999999996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0.81257881164550794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593648.37800000003</v>
      </c>
      <c r="C2" s="50">
        <v>1375000</v>
      </c>
      <c r="D2" s="50">
        <v>2690000</v>
      </c>
      <c r="E2" s="50">
        <v>7797000</v>
      </c>
      <c r="F2" s="50">
        <v>6208000</v>
      </c>
      <c r="G2" s="17">
        <f t="shared" ref="G2:G16" si="0">C2+D2+E2+F2</f>
        <v>18070000</v>
      </c>
      <c r="H2" s="17">
        <f t="shared" ref="H2:H40" si="1">(B2 + stillbirth*B2/(1000-stillbirth))/(1-abortion)</f>
        <v>679390.46559336921</v>
      </c>
      <c r="I2" s="17">
        <f t="shared" ref="I2:I40" si="2">G2-H2</f>
        <v>17390609.534406632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5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5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5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5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5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5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5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5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7.6954338020167615E-2</v>
      </c>
    </row>
    <row r="5" spans="1:8" ht="15.75" customHeight="1" x14ac:dyDescent="0.25">
      <c r="B5" s="19" t="s">
        <v>70</v>
      </c>
      <c r="C5" s="51">
        <v>4.1228320128518403E-2</v>
      </c>
    </row>
    <row r="6" spans="1:8" ht="15.75" customHeight="1" x14ac:dyDescent="0.25">
      <c r="B6" s="19" t="s">
        <v>71</v>
      </c>
      <c r="C6" s="51">
        <v>0.13444613726507651</v>
      </c>
    </row>
    <row r="7" spans="1:8" ht="15.75" customHeight="1" x14ac:dyDescent="0.25">
      <c r="B7" s="19" t="s">
        <v>72</v>
      </c>
      <c r="C7" s="51">
        <v>0.38688254684612111</v>
      </c>
    </row>
    <row r="8" spans="1:8" ht="15.75" customHeight="1" x14ac:dyDescent="0.25">
      <c r="B8" s="19" t="s">
        <v>73</v>
      </c>
      <c r="C8" s="51">
        <v>8.9928142987232128E-3</v>
      </c>
    </row>
    <row r="9" spans="1:8" ht="15.75" customHeight="1" x14ac:dyDescent="0.25">
      <c r="B9" s="19" t="s">
        <v>74</v>
      </c>
      <c r="C9" s="51">
        <v>0.25729004468209199</v>
      </c>
    </row>
    <row r="10" spans="1:8" ht="15.75" customHeight="1" x14ac:dyDescent="0.25">
      <c r="B10" s="19" t="s">
        <v>75</v>
      </c>
      <c r="C10" s="51">
        <v>9.4205798759301032E-2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8.9580701890332945E-2</v>
      </c>
      <c r="D14" s="51">
        <v>8.9580701890332945E-2</v>
      </c>
      <c r="E14" s="51">
        <v>8.9580701890332945E-2</v>
      </c>
      <c r="F14" s="51">
        <v>8.9580701890332945E-2</v>
      </c>
    </row>
    <row r="15" spans="1:8" ht="15.75" customHeight="1" x14ac:dyDescent="0.25">
      <c r="B15" s="19" t="s">
        <v>82</v>
      </c>
      <c r="C15" s="51">
        <v>0.15266241067921091</v>
      </c>
      <c r="D15" s="51">
        <v>0.15266241067921091</v>
      </c>
      <c r="E15" s="51">
        <v>0.15266241067921091</v>
      </c>
      <c r="F15" s="51">
        <v>0.15266241067921091</v>
      </c>
    </row>
    <row r="16" spans="1:8" ht="15.75" customHeight="1" x14ac:dyDescent="0.25">
      <c r="B16" s="19" t="s">
        <v>83</v>
      </c>
      <c r="C16" s="51">
        <v>2.3461870528993251E-2</v>
      </c>
      <c r="D16" s="51">
        <v>2.3461870528993251E-2</v>
      </c>
      <c r="E16" s="51">
        <v>2.3461870528993251E-2</v>
      </c>
      <c r="F16" s="51">
        <v>2.3461870528993251E-2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4.2201549597979091E-4</v>
      </c>
      <c r="D18" s="51">
        <v>4.2201549597979091E-4</v>
      </c>
      <c r="E18" s="51">
        <v>4.2201549597979091E-4</v>
      </c>
      <c r="F18" s="51">
        <v>4.2201549597979091E-4</v>
      </c>
    </row>
    <row r="19" spans="1:8" ht="15.75" customHeight="1" x14ac:dyDescent="0.25">
      <c r="B19" s="19" t="s">
        <v>86</v>
      </c>
      <c r="C19" s="51">
        <v>9.1504123285945788E-3</v>
      </c>
      <c r="D19" s="51">
        <v>9.1504123285945788E-3</v>
      </c>
      <c r="E19" s="51">
        <v>9.1504123285945788E-3</v>
      </c>
      <c r="F19" s="51">
        <v>9.1504123285945788E-3</v>
      </c>
    </row>
    <row r="20" spans="1:8" ht="15.75" customHeight="1" x14ac:dyDescent="0.25">
      <c r="B20" s="19" t="s">
        <v>87</v>
      </c>
      <c r="C20" s="51">
        <v>2.067295953692503E-2</v>
      </c>
      <c r="D20" s="51">
        <v>2.067295953692503E-2</v>
      </c>
      <c r="E20" s="51">
        <v>2.067295953692503E-2</v>
      </c>
      <c r="F20" s="51">
        <v>2.067295953692503E-2</v>
      </c>
    </row>
    <row r="21" spans="1:8" ht="15.75" customHeight="1" x14ac:dyDescent="0.25">
      <c r="B21" s="19" t="s">
        <v>88</v>
      </c>
      <c r="C21" s="51">
        <v>0.1549542822093426</v>
      </c>
      <c r="D21" s="51">
        <v>0.1549542822093426</v>
      </c>
      <c r="E21" s="51">
        <v>0.1549542822093426</v>
      </c>
      <c r="F21" s="51">
        <v>0.1549542822093426</v>
      </c>
    </row>
    <row r="22" spans="1:8" ht="15.75" customHeight="1" x14ac:dyDescent="0.25">
      <c r="B22" s="19" t="s">
        <v>89</v>
      </c>
      <c r="C22" s="51">
        <v>0.54909534733062104</v>
      </c>
      <c r="D22" s="51">
        <v>0.54909534733062104</v>
      </c>
      <c r="E22" s="51">
        <v>0.54909534733062104</v>
      </c>
      <c r="F22" s="51">
        <v>0.54909534733062104</v>
      </c>
    </row>
    <row r="23" spans="1:8" ht="15.75" customHeight="1" x14ac:dyDescent="0.25">
      <c r="B23" s="27" t="s">
        <v>30</v>
      </c>
      <c r="C23" s="47">
        <f>SUM(C14:C22)</f>
        <v>1.0000000000000002</v>
      </c>
      <c r="D23" s="47">
        <f>SUM(D14:D22)</f>
        <v>1.0000000000000002</v>
      </c>
      <c r="E23" s="47">
        <f>SUM(E14:E22)</f>
        <v>1.0000000000000002</v>
      </c>
      <c r="F23" s="47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5.9206632000000002E-2</v>
      </c>
    </row>
    <row r="27" spans="1:8" ht="15.75" customHeight="1" x14ac:dyDescent="0.25">
      <c r="B27" s="19" t="s">
        <v>92</v>
      </c>
      <c r="C27" s="51">
        <v>5.4331326999999999E-2</v>
      </c>
    </row>
    <row r="28" spans="1:8" ht="15.75" customHeight="1" x14ac:dyDescent="0.25">
      <c r="B28" s="19" t="s">
        <v>93</v>
      </c>
      <c r="C28" s="51">
        <v>8.2001606000000005E-2</v>
      </c>
    </row>
    <row r="29" spans="1:8" ht="15.75" customHeight="1" x14ac:dyDescent="0.25">
      <c r="B29" s="19" t="s">
        <v>94</v>
      </c>
      <c r="C29" s="51">
        <v>0.17244879399999999</v>
      </c>
    </row>
    <row r="30" spans="1:8" ht="15.75" customHeight="1" x14ac:dyDescent="0.25">
      <c r="B30" s="19" t="s">
        <v>95</v>
      </c>
      <c r="C30" s="51">
        <v>0.28298384500000001</v>
      </c>
    </row>
    <row r="31" spans="1:8" ht="15.75" customHeight="1" x14ac:dyDescent="0.25">
      <c r="B31" s="19" t="s">
        <v>96</v>
      </c>
      <c r="C31" s="51">
        <v>5.2443504000000002E-2</v>
      </c>
    </row>
    <row r="32" spans="1:8" ht="15.75" customHeight="1" x14ac:dyDescent="0.25">
      <c r="B32" s="19" t="s">
        <v>97</v>
      </c>
      <c r="C32" s="51">
        <v>1.1239091E-2</v>
      </c>
    </row>
    <row r="33" spans="2:3" ht="15.75" customHeight="1" x14ac:dyDescent="0.25">
      <c r="B33" s="19" t="s">
        <v>98</v>
      </c>
      <c r="C33" s="51">
        <v>0.207844573</v>
      </c>
    </row>
    <row r="34" spans="2:3" ht="15.75" customHeight="1" x14ac:dyDescent="0.25">
      <c r="B34" s="19" t="s">
        <v>99</v>
      </c>
      <c r="C34" s="51">
        <v>7.7500629000000015E-2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5">
      <c r="B4" s="5" t="s">
        <v>104</v>
      </c>
      <c r="C4" s="53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5">
      <c r="B5" s="5" t="s">
        <v>105</v>
      </c>
      <c r="C5" s="53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5">
      <c r="B10" s="5" t="s">
        <v>109</v>
      </c>
      <c r="C10" s="53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5">
      <c r="B11" s="5" t="s">
        <v>110</v>
      </c>
      <c r="C11" s="53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5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5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0.78232185360000006</v>
      </c>
      <c r="D2" s="53">
        <v>0.63867821000000002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2.4637365000000001E-2</v>
      </c>
      <c r="D3" s="53">
        <v>6.6391749E-2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>
        <v>0</v>
      </c>
    </row>
    <row r="5" spans="1:7" x14ac:dyDescent="0.25">
      <c r="B5" s="3" t="s">
        <v>122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2023-01-17T02:34:36Z</dcterms:modified>
</cp:coreProperties>
</file>