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0889FDA2-E9EA-46CA-86B9-314F21D2444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D111" i="20" l="1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<sst xmlns="http://schemas.openxmlformats.org/spreadsheetml/2006/main" count="2089" uniqueCount="342">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</sst>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34325288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0.90525772094726609</v>
      </c>
    </row>
    <row r="11" spans="1:3" ht="15" customHeight="1" x14ac:dyDescent="0.25">
      <c r="B11" s="5" t="s">
        <v>11</v>
      </c>
      <c r="C11" s="44">
        <v>0.93500000000000005</v>
      </c>
    </row>
    <row r="12" spans="1:3" ht="15" customHeight="1" x14ac:dyDescent="0.25">
      <c r="B12" s="5" t="s">
        <v>12</v>
      </c>
      <c r="C12" s="44">
        <v>0.79799999999999993</v>
      </c>
    </row>
    <row r="13" spans="1:3" ht="15" customHeight="1" x14ac:dyDescent="0.25">
      <c r="B13" s="5" t="s">
        <v>13</v>
      </c>
      <c r="C13" s="44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4.0000000000000002E-4</v>
      </c>
    </row>
    <row r="24" spans="1:3" ht="15" customHeight="1" x14ac:dyDescent="0.25">
      <c r="B24" s="15" t="s">
        <v>22</v>
      </c>
      <c r="C24" s="45">
        <v>0.62990000000000002</v>
      </c>
    </row>
    <row r="25" spans="1:3" ht="15" customHeight="1" x14ac:dyDescent="0.25">
      <c r="B25" s="15" t="s">
        <v>23</v>
      </c>
      <c r="C25" s="45">
        <v>0.36969999999999997</v>
      </c>
    </row>
    <row r="26" spans="1:3" ht="15" customHeight="1" x14ac:dyDescent="0.25">
      <c r="B26" s="15" t="s">
        <v>24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100">
        <v>5.5679474090556798E-2</v>
      </c>
    </row>
    <row r="31" spans="1:3" ht="14.25" customHeight="1" x14ac:dyDescent="0.25">
      <c r="B31" s="25" t="s">
        <v>28</v>
      </c>
      <c r="C31" s="100">
        <v>0.13078694450130801</v>
      </c>
    </row>
    <row r="32" spans="1:3" ht="14.25" customHeight="1" x14ac:dyDescent="0.25">
      <c r="B32" s="25" t="s">
        <v>29</v>
      </c>
      <c r="C32" s="100">
        <v>0.61605296130616094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99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1.9617599999999999E-2</v>
      </c>
      <c r="D45" s="12"/>
    </row>
    <row r="46" spans="1:5" ht="15.75" customHeight="1" x14ac:dyDescent="0.25">
      <c r="B46" s="11" t="s">
        <v>41</v>
      </c>
      <c r="C46" s="45">
        <v>0.10255010000000001</v>
      </c>
      <c r="D46" s="12"/>
    </row>
    <row r="47" spans="1:5" ht="15.75" customHeight="1" x14ac:dyDescent="0.25">
      <c r="B47" s="11" t="s">
        <v>42</v>
      </c>
      <c r="C47" s="45">
        <v>0.2178553</v>
      </c>
      <c r="D47" s="12"/>
      <c r="E47" s="13"/>
    </row>
    <row r="48" spans="1:5" ht="15" customHeight="1" x14ac:dyDescent="0.25">
      <c r="B48" s="11" t="s">
        <v>43</v>
      </c>
      <c r="C48" s="46">
        <v>0.65997699999999992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0.419354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0.43232360825708399</v>
      </c>
      <c r="C2" s="57">
        <v>0.95</v>
      </c>
      <c r="D2" s="58">
        <v>39.888859002919943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54.752071881275683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130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3.5873272177965978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0.133967136171905</v>
      </c>
      <c r="C10" s="57">
        <v>0.95</v>
      </c>
      <c r="D10" s="58">
        <v>17.43582110877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0.133967136171905</v>
      </c>
      <c r="C11" s="57">
        <v>0.95</v>
      </c>
      <c r="D11" s="58">
        <v>17.43582110877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0.133967136171905</v>
      </c>
      <c r="C12" s="57">
        <v>0.95</v>
      </c>
      <c r="D12" s="58">
        <v>17.43582110877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0.133967136171905</v>
      </c>
      <c r="C13" s="57">
        <v>0.95</v>
      </c>
      <c r="D13" s="58">
        <v>17.43582110877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0.133967136171905</v>
      </c>
      <c r="C14" s="57">
        <v>0.95</v>
      </c>
      <c r="D14" s="58">
        <v>17.43582110877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0.133967136171905</v>
      </c>
      <c r="C15" s="57">
        <v>0.95</v>
      </c>
      <c r="D15" s="58">
        <v>17.43582110877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0.36188471973576708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0.58036540000000003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</v>
      </c>
      <c r="C18" s="57">
        <v>0.95</v>
      </c>
      <c r="D18" s="58">
        <v>3.082565241453175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3.082565241453175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0.39371840000000002</v>
      </c>
      <c r="C21" s="57">
        <v>0.95</v>
      </c>
      <c r="D21" s="58">
        <v>33.744034081912098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29.75485142592801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5.7056441979252872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9.9523743433600001E-2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0.10448599824568899</v>
      </c>
      <c r="C27" s="57">
        <v>0.95</v>
      </c>
      <c r="D27" s="58">
        <v>25.164486250613059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0.39171754097459299</v>
      </c>
      <c r="C29" s="57">
        <v>0.95</v>
      </c>
      <c r="D29" s="58">
        <v>72.244943512455777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0.35349840139862337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8.0000000000000002E-3</v>
      </c>
      <c r="C32" s="57">
        <v>0.95</v>
      </c>
      <c r="D32" s="58">
        <v>0.71154246388970954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0.5492108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0.60635890000000003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0.1534655</v>
      </c>
      <c r="C38" s="57">
        <v>0.95</v>
      </c>
      <c r="D38" s="58">
        <v>8.1649856306609028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0.111743663188286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0.53500000000000003</v>
      </c>
      <c r="E2" s="62">
        <f>food_insecure</f>
        <v>0.53500000000000003</v>
      </c>
      <c r="F2" s="62">
        <f>food_insecure</f>
        <v>0.53500000000000003</v>
      </c>
      <c r="G2" s="62">
        <f>food_insecure</f>
        <v>0.53500000000000003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0.53500000000000003</v>
      </c>
      <c r="F5" s="62">
        <f>food_insecure</f>
        <v>0.53500000000000003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0.53500000000000003</v>
      </c>
      <c r="F8" s="62">
        <f>food_insecure</f>
        <v>0.53500000000000003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0.53500000000000003</v>
      </c>
      <c r="F9" s="62">
        <f>food_insecure</f>
        <v>0.53500000000000003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0.79799999999999993</v>
      </c>
      <c r="E10" s="62">
        <f>IF(ISBLANK(comm_deliv), frac_children_health_facility,1)</f>
        <v>0.79799999999999993</v>
      </c>
      <c r="F10" s="62">
        <f>IF(ISBLANK(comm_deliv), frac_children_health_facility,1)</f>
        <v>0.79799999999999993</v>
      </c>
      <c r="G10" s="62">
        <f>IF(ISBLANK(comm_deliv), frac_children_health_facility,1)</f>
        <v>0.79799999999999993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0.53500000000000003</v>
      </c>
      <c r="I15" s="62">
        <f>food_insecure</f>
        <v>0.53500000000000003</v>
      </c>
      <c r="J15" s="62">
        <f>food_insecure</f>
        <v>0.53500000000000003</v>
      </c>
      <c r="K15" s="62">
        <f>food_insecure</f>
        <v>0.53500000000000003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0.93500000000000005</v>
      </c>
      <c r="I18" s="62">
        <f>frac_PW_health_facility</f>
        <v>0.93500000000000005</v>
      </c>
      <c r="J18" s="62">
        <f>frac_PW_health_facility</f>
        <v>0.93500000000000005</v>
      </c>
      <c r="K18" s="62">
        <f>frac_PW_health_facility</f>
        <v>0.93500000000000005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0.99</v>
      </c>
      <c r="I19" s="62">
        <f>frac_malaria_risk</f>
        <v>0.99</v>
      </c>
      <c r="J19" s="62">
        <f>frac_malaria_risk</f>
        <v>0.99</v>
      </c>
      <c r="K19" s="62">
        <f>frac_malaria_risk</f>
        <v>0.99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0.249</v>
      </c>
      <c r="M24" s="62">
        <f>famplan_unmet_need</f>
        <v>0.249</v>
      </c>
      <c r="N24" s="62">
        <f>famplan_unmet_need</f>
        <v>0.249</v>
      </c>
      <c r="O24" s="62">
        <f>famplan_unmet_need</f>
        <v>0.249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5.7068011787414274E-2</v>
      </c>
      <c r="M25" s="62">
        <f>(1-food_insecure)*(0.49)+food_insecure*(0.7)</f>
        <v>0.60234999999999994</v>
      </c>
      <c r="N25" s="62">
        <f>(1-food_insecure)*(0.49)+food_insecure*(0.7)</f>
        <v>0.60234999999999994</v>
      </c>
      <c r="O25" s="62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2.4457719337463261E-2</v>
      </c>
      <c r="M26" s="62">
        <f>(1-food_insecure)*(0.21)+food_insecure*(0.3)</f>
        <v>0.25814999999999999</v>
      </c>
      <c r="N26" s="62">
        <f>(1-food_insecure)*(0.21)+food_insecure*(0.3)</f>
        <v>0.25814999999999999</v>
      </c>
      <c r="O26" s="62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1.3216547927856379E-2</v>
      </c>
      <c r="M27" s="62">
        <f>(1-food_insecure)*(0.3)</f>
        <v>0.13949999999999999</v>
      </c>
      <c r="N27" s="62">
        <f>(1-food_insecure)*(0.3)</f>
        <v>0.13949999999999999</v>
      </c>
      <c r="O27" s="62">
        <f>(1-food_insecure)*(0.3)</f>
        <v>0.13949999999999999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0.90525772094726609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0.99</v>
      </c>
      <c r="D34" s="62">
        <f t="shared" si="3"/>
        <v>0.99</v>
      </c>
      <c r="E34" s="62">
        <f t="shared" si="3"/>
        <v>0.99</v>
      </c>
      <c r="F34" s="62">
        <f t="shared" si="3"/>
        <v>0.99</v>
      </c>
      <c r="G34" s="62">
        <f t="shared" si="3"/>
        <v>0.99</v>
      </c>
      <c r="H34" s="62">
        <f t="shared" si="3"/>
        <v>0.99</v>
      </c>
      <c r="I34" s="62">
        <f t="shared" si="3"/>
        <v>0.99</v>
      </c>
      <c r="J34" s="62">
        <f t="shared" si="3"/>
        <v>0.99</v>
      </c>
      <c r="K34" s="62">
        <f t="shared" si="3"/>
        <v>0.99</v>
      </c>
      <c r="L34" s="62">
        <f t="shared" si="3"/>
        <v>0.99</v>
      </c>
      <c r="M34" s="62">
        <f t="shared" si="3"/>
        <v>0.99</v>
      </c>
      <c r="N34" s="62">
        <f t="shared" si="3"/>
        <v>0.99</v>
      </c>
      <c r="O34" s="62">
        <f t="shared" si="3"/>
        <v>0.99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352009.74440000003</v>
      </c>
      <c r="C2" s="50">
        <v>906000</v>
      </c>
      <c r="D2" s="50">
        <v>1918000</v>
      </c>
      <c r="E2" s="50">
        <v>1823000</v>
      </c>
      <c r="F2" s="50">
        <v>1784000</v>
      </c>
      <c r="G2" s="17">
        <f t="shared" ref="G2:G16" si="0">C2+D2+E2+F2</f>
        <v>6431000</v>
      </c>
      <c r="H2" s="17">
        <f t="shared" ref="H2:H40" si="1">(B2 + stillbirth*B2/(1000-stillbirth))/(1-abortion)</f>
        <v>409112.23337068706</v>
      </c>
      <c r="I2" s="17">
        <f t="shared" ref="I2:I40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8.1432633319155259E-3</v>
      </c>
    </row>
    <row r="4" spans="1:8" ht="15.75" customHeight="1" x14ac:dyDescent="0.25">
      <c r="B4" s="19" t="s">
        <v>69</v>
      </c>
      <c r="C4" s="51">
        <v>0.12976204685914461</v>
      </c>
    </row>
    <row r="5" spans="1:8" ht="15.75" customHeight="1" x14ac:dyDescent="0.25">
      <c r="B5" s="19" t="s">
        <v>70</v>
      </c>
      <c r="C5" s="51">
        <v>7.7865012384755711E-2</v>
      </c>
    </row>
    <row r="6" spans="1:8" ht="15.75" customHeight="1" x14ac:dyDescent="0.25">
      <c r="B6" s="19" t="s">
        <v>71</v>
      </c>
      <c r="C6" s="51">
        <v>0.31596497329182399</v>
      </c>
    </row>
    <row r="7" spans="1:8" ht="15.75" customHeight="1" x14ac:dyDescent="0.25">
      <c r="B7" s="19" t="s">
        <v>72</v>
      </c>
      <c r="C7" s="51">
        <v>0.30968754452631331</v>
      </c>
    </row>
    <row r="8" spans="1:8" ht="15.75" customHeight="1" x14ac:dyDescent="0.25">
      <c r="B8" s="19" t="s">
        <v>73</v>
      </c>
      <c r="C8" s="51">
        <v>2.6987395994716251E-2</v>
      </c>
    </row>
    <row r="9" spans="1:8" ht="15.75" customHeight="1" x14ac:dyDescent="0.25">
      <c r="B9" s="19" t="s">
        <v>74</v>
      </c>
      <c r="C9" s="51">
        <v>6.4952087484845364E-2</v>
      </c>
    </row>
    <row r="10" spans="1:8" ht="15.75" customHeight="1" x14ac:dyDescent="0.25">
      <c r="B10" s="19" t="s">
        <v>75</v>
      </c>
      <c r="C10" s="51">
        <v>6.6637676126485385E-2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0.15642588174573971</v>
      </c>
      <c r="D14" s="51">
        <v>0.15642588174573971</v>
      </c>
      <c r="E14" s="51">
        <v>0.15642588174573971</v>
      </c>
      <c r="F14" s="51">
        <v>0.15642588174573971</v>
      </c>
    </row>
    <row r="15" spans="1:8" ht="15.75" customHeight="1" x14ac:dyDescent="0.25">
      <c r="B15" s="19" t="s">
        <v>82</v>
      </c>
      <c r="C15" s="51">
        <v>0.2459120724979271</v>
      </c>
      <c r="D15" s="51">
        <v>0.2459120724979271</v>
      </c>
      <c r="E15" s="51">
        <v>0.2459120724979271</v>
      </c>
      <c r="F15" s="51">
        <v>0.2459120724979271</v>
      </c>
    </row>
    <row r="16" spans="1:8" ht="15.75" customHeight="1" x14ac:dyDescent="0.25">
      <c r="B16" s="19" t="s">
        <v>83</v>
      </c>
      <c r="C16" s="51">
        <v>4.737862187723605E-2</v>
      </c>
      <c r="D16" s="51">
        <v>4.737862187723605E-2</v>
      </c>
      <c r="E16" s="51">
        <v>4.737862187723605E-2</v>
      </c>
      <c r="F16" s="51">
        <v>4.737862187723605E-2</v>
      </c>
    </row>
    <row r="17" spans="1:8" ht="15.75" customHeight="1" x14ac:dyDescent="0.25">
      <c r="B17" s="19" t="s">
        <v>84</v>
      </c>
      <c r="C17" s="51">
        <v>2.4295120443248691E-2</v>
      </c>
      <c r="D17" s="51">
        <v>2.4295120443248691E-2</v>
      </c>
      <c r="E17" s="51">
        <v>2.4295120443248691E-2</v>
      </c>
      <c r="F17" s="51">
        <v>2.4295120443248691E-2</v>
      </c>
    </row>
    <row r="18" spans="1:8" ht="15.75" customHeight="1" x14ac:dyDescent="0.25">
      <c r="B18" s="19" t="s">
        <v>85</v>
      </c>
      <c r="C18" s="51">
        <v>0.15007652965783441</v>
      </c>
      <c r="D18" s="51">
        <v>0.15007652965783441</v>
      </c>
      <c r="E18" s="51">
        <v>0.15007652965783441</v>
      </c>
      <c r="F18" s="51">
        <v>0.15007652965783441</v>
      </c>
    </row>
    <row r="19" spans="1:8" ht="15.75" customHeight="1" x14ac:dyDescent="0.25">
      <c r="B19" s="19" t="s">
        <v>86</v>
      </c>
      <c r="C19" s="51">
        <v>1.7901193465893431E-2</v>
      </c>
      <c r="D19" s="51">
        <v>1.7901193465893431E-2</v>
      </c>
      <c r="E19" s="51">
        <v>1.7901193465893431E-2</v>
      </c>
      <c r="F19" s="51">
        <v>1.7901193465893431E-2</v>
      </c>
    </row>
    <row r="20" spans="1:8" ht="15.75" customHeight="1" x14ac:dyDescent="0.25">
      <c r="B20" s="19" t="s">
        <v>87</v>
      </c>
      <c r="C20" s="51">
        <v>1.9844259377181251E-2</v>
      </c>
      <c r="D20" s="51">
        <v>1.9844259377181251E-2</v>
      </c>
      <c r="E20" s="51">
        <v>1.9844259377181251E-2</v>
      </c>
      <c r="F20" s="51">
        <v>1.9844259377181251E-2</v>
      </c>
    </row>
    <row r="21" spans="1:8" ht="15.75" customHeight="1" x14ac:dyDescent="0.25">
      <c r="B21" s="19" t="s">
        <v>88</v>
      </c>
      <c r="C21" s="51">
        <v>7.9351354373928026E-2</v>
      </c>
      <c r="D21" s="51">
        <v>7.9351354373928026E-2</v>
      </c>
      <c r="E21" s="51">
        <v>7.9351354373928026E-2</v>
      </c>
      <c r="F21" s="51">
        <v>7.9351354373928026E-2</v>
      </c>
    </row>
    <row r="22" spans="1:8" ht="15.75" customHeight="1" x14ac:dyDescent="0.25">
      <c r="B22" s="19" t="s">
        <v>89</v>
      </c>
      <c r="C22" s="51">
        <v>0.25881496656101122</v>
      </c>
      <c r="D22" s="51">
        <v>0.25881496656101122</v>
      </c>
      <c r="E22" s="51">
        <v>0.25881496656101122</v>
      </c>
      <c r="F22" s="51">
        <v>0.25881496656101122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8.6847340999999995E-2</v>
      </c>
    </row>
    <row r="27" spans="1:8" ht="15.75" customHeight="1" x14ac:dyDescent="0.25">
      <c r="B27" s="19" t="s">
        <v>92</v>
      </c>
      <c r="C27" s="51">
        <v>8.4805239999999997E-3</v>
      </c>
    </row>
    <row r="28" spans="1:8" ht="15.75" customHeight="1" x14ac:dyDescent="0.25">
      <c r="B28" s="19" t="s">
        <v>93</v>
      </c>
      <c r="C28" s="51">
        <v>0.15529126400000001</v>
      </c>
    </row>
    <row r="29" spans="1:8" ht="15.75" customHeight="1" x14ac:dyDescent="0.25">
      <c r="B29" s="19" t="s">
        <v>94</v>
      </c>
      <c r="C29" s="51">
        <v>0.168382743</v>
      </c>
    </row>
    <row r="30" spans="1:8" ht="15.75" customHeight="1" x14ac:dyDescent="0.25">
      <c r="B30" s="19" t="s">
        <v>95</v>
      </c>
      <c r="C30" s="51">
        <v>0.105182391</v>
      </c>
    </row>
    <row r="31" spans="1:8" ht="15.75" customHeight="1" x14ac:dyDescent="0.25">
      <c r="B31" s="19" t="s">
        <v>96</v>
      </c>
      <c r="C31" s="51">
        <v>0.10869061100000001</v>
      </c>
    </row>
    <row r="32" spans="1:8" ht="15.75" customHeight="1" x14ac:dyDescent="0.25">
      <c r="B32" s="19" t="s">
        <v>97</v>
      </c>
      <c r="C32" s="51">
        <v>1.8206013E-2</v>
      </c>
    </row>
    <row r="33" spans="2:3" ht="15.75" customHeight="1" x14ac:dyDescent="0.25">
      <c r="B33" s="19" t="s">
        <v>98</v>
      </c>
      <c r="C33" s="51">
        <v>8.4055170999999984E-2</v>
      </c>
    </row>
    <row r="34" spans="2:3" ht="15.75" customHeight="1" x14ac:dyDescent="0.25">
      <c r="B34" s="19" t="s">
        <v>99</v>
      </c>
      <c r="C34" s="51">
        <v>0.26486394200000002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53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53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53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53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5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5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2023-01-17T02:34:25Z</dcterms:modified>
</cp:coreProperties>
</file>