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91B11BB-42E9-44BC-B12F-25A7AA764F6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<sst xmlns="http://schemas.openxmlformats.org/spreadsheetml/2006/main" count="2089" uniqueCount="342">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</sst>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2955976.9375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6.3E-2</v>
      </c>
    </row>
    <row r="12" spans="1:3" ht="15" customHeight="1" x14ac:dyDescent="0.25">
      <c r="B12" s="5" t="s">
        <v>12</v>
      </c>
      <c r="C12" s="44">
        <v>0.13</v>
      </c>
    </row>
    <row r="13" spans="1:3" ht="15" customHeight="1" x14ac:dyDescent="0.25">
      <c r="B13" s="5" t="s">
        <v>13</v>
      </c>
      <c r="C13" s="44">
        <v>0.63600000000000001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0.18651536860803999</v>
      </c>
    </row>
    <row r="30" spans="1:3" ht="14.25" customHeight="1" x14ac:dyDescent="0.25">
      <c r="B30" s="25" t="s">
        <v>27</v>
      </c>
      <c r="C30" s="100">
        <v>2.6841040697501799E-2</v>
      </c>
    </row>
    <row r="31" spans="1:3" ht="14.25" customHeight="1" x14ac:dyDescent="0.25">
      <c r="B31" s="25" t="s">
        <v>28</v>
      </c>
      <c r="C31" s="100">
        <v>9.0794565525990301E-2</v>
      </c>
    </row>
    <row r="32" spans="1:3" ht="14.25" customHeight="1" x14ac:dyDescent="0.25">
      <c r="B32" s="25" t="s">
        <v>29</v>
      </c>
      <c r="C32" s="100">
        <v>0.69584902516846792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36.862371184993201</v>
      </c>
    </row>
    <row r="38" spans="1:5" ht="15" customHeight="1" x14ac:dyDescent="0.25">
      <c r="B38" s="11" t="s">
        <v>34</v>
      </c>
      <c r="C38" s="43">
        <v>74.032143458052403</v>
      </c>
      <c r="D38" s="12"/>
      <c r="E38" s="13"/>
    </row>
    <row r="39" spans="1:5" ht="15" customHeight="1" x14ac:dyDescent="0.25">
      <c r="B39" s="11" t="s">
        <v>35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99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1.9181400000000001E-2</v>
      </c>
      <c r="D45" s="12"/>
    </row>
    <row r="46" spans="1:5" ht="15.75" customHeight="1" x14ac:dyDescent="0.25">
      <c r="B46" s="11" t="s">
        <v>41</v>
      </c>
      <c r="C46" s="45">
        <v>0.10033830000000001</v>
      </c>
      <c r="D46" s="12"/>
    </row>
    <row r="47" spans="1:5" ht="15.75" customHeight="1" x14ac:dyDescent="0.25">
      <c r="B47" s="11" t="s">
        <v>42</v>
      </c>
      <c r="C47" s="45">
        <v>0.23167550000000001</v>
      </c>
      <c r="D47" s="12"/>
      <c r="E47" s="13"/>
    </row>
    <row r="48" spans="1:5" ht="15" customHeight="1" x14ac:dyDescent="0.25">
      <c r="B48" s="11" t="s">
        <v>43</v>
      </c>
      <c r="C48" s="46">
        <v>0.64880480000000007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0.44861699999999999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1.47780124507737E-2</v>
      </c>
      <c r="C2" s="57">
        <v>0.95</v>
      </c>
      <c r="D2" s="58">
        <v>34.366415838237913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54.628292958829128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43.420880966861567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5.9835997085200238E-2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4.5793659391500114E-3</v>
      </c>
      <c r="C10" s="57">
        <v>0.95</v>
      </c>
      <c r="D10" s="58">
        <v>17.31204218632346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4.5793659391500114E-3</v>
      </c>
      <c r="C11" s="57">
        <v>0.95</v>
      </c>
      <c r="D11" s="58">
        <v>17.31204218632346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4.5793659391500114E-3</v>
      </c>
      <c r="C12" s="57">
        <v>0.95</v>
      </c>
      <c r="D12" s="58">
        <v>17.31204218632346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4.5793659391500114E-3</v>
      </c>
      <c r="C13" s="57">
        <v>0.95</v>
      </c>
      <c r="D13" s="58">
        <v>17.31204218632346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4.5793659391500114E-3</v>
      </c>
      <c r="C14" s="57">
        <v>0.95</v>
      </c>
      <c r="D14" s="58">
        <v>17.31204218632346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4.5793659391500114E-3</v>
      </c>
      <c r="C15" s="57">
        <v>0.95</v>
      </c>
      <c r="D15" s="58">
        <v>17.31204218632346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0.2381343220498644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2.4866630000000001E-2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0.32</v>
      </c>
      <c r="C18" s="57">
        <v>0.95</v>
      </c>
      <c r="D18" s="58">
        <v>1.112664901153791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1.112664901153791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9.3655969999999991E-2</v>
      </c>
      <c r="C21" s="57">
        <v>0.95</v>
      </c>
      <c r="D21" s="58">
        <v>0.64162710769956899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29.476348850423271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5.6282823713961951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2.3674262440629999E-2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3.5716193923143701E-3</v>
      </c>
      <c r="C27" s="57">
        <v>0.95</v>
      </c>
      <c r="D27" s="58">
        <v>25.070390436942869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0.38336380263640701</v>
      </c>
      <c r="C29" s="57">
        <v>0.95</v>
      </c>
      <c r="D29" s="58">
        <v>59.64079630542151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4.2824862757030893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4.4943203929999988E-2</v>
      </c>
      <c r="C32" s="57">
        <v>0.95</v>
      </c>
      <c r="D32" s="58">
        <v>0.4330445396250559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0.34730339050293002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0.12225469999999999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2.1911470000000001E-3</v>
      </c>
      <c r="C38" s="57">
        <v>0.95</v>
      </c>
      <c r="D38" s="58">
        <v>4.7393339240000776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0.41380764836786099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205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0.45200000000000001</v>
      </c>
      <c r="E2" s="62">
        <f>food_insecure</f>
        <v>0.45200000000000001</v>
      </c>
      <c r="F2" s="62">
        <f>food_insecure</f>
        <v>0.45200000000000001</v>
      </c>
      <c r="G2" s="62">
        <f>food_insecure</f>
        <v>0.45200000000000001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0.45200000000000001</v>
      </c>
      <c r="F5" s="62">
        <f>food_insecure</f>
        <v>0.45200000000000001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0.45200000000000001</v>
      </c>
      <c r="F8" s="62">
        <f>food_insecure</f>
        <v>0.45200000000000001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0.45200000000000001</v>
      </c>
      <c r="F9" s="62">
        <f>food_insecure</f>
        <v>0.45200000000000001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0.13</v>
      </c>
      <c r="E10" s="62">
        <f>IF(ISBLANK(comm_deliv), frac_children_health_facility,1)</f>
        <v>0.13</v>
      </c>
      <c r="F10" s="62">
        <f>IF(ISBLANK(comm_deliv), frac_children_health_facility,1)</f>
        <v>0.13</v>
      </c>
      <c r="G10" s="62">
        <f>IF(ISBLANK(comm_deliv), frac_children_health_facility,1)</f>
        <v>0.13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0.45200000000000001</v>
      </c>
      <c r="I15" s="62">
        <f>food_insecure</f>
        <v>0.45200000000000001</v>
      </c>
      <c r="J15" s="62">
        <f>food_insecure</f>
        <v>0.45200000000000001</v>
      </c>
      <c r="K15" s="62">
        <f>food_insecure</f>
        <v>0.45200000000000001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6.3E-2</v>
      </c>
      <c r="I18" s="62">
        <f>frac_PW_health_facility</f>
        <v>6.3E-2</v>
      </c>
      <c r="J18" s="62">
        <f>frac_PW_health_facility</f>
        <v>6.3E-2</v>
      </c>
      <c r="K18" s="62">
        <f>frac_PW_health_facility</f>
        <v>6.3E-2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0.28079999999999999</v>
      </c>
      <c r="I19" s="62">
        <f>frac_malaria_risk</f>
        <v>0.28079999999999999</v>
      </c>
      <c r="J19" s="62">
        <f>frac_malaria_risk</f>
        <v>0.28079999999999999</v>
      </c>
      <c r="K19" s="62">
        <f>frac_malaria_risk</f>
        <v>0.28079999999999999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0.63600000000000001</v>
      </c>
      <c r="M24" s="62">
        <f>famplan_unmet_need</f>
        <v>0.63600000000000001</v>
      </c>
      <c r="N24" s="62">
        <f>famplan_unmet_need</f>
        <v>0.63600000000000001</v>
      </c>
      <c r="O24" s="62">
        <f>famplan_unmet_need</f>
        <v>0.63600000000000001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0.3942166543388641</v>
      </c>
      <c r="M25" s="62">
        <f>(1-food_insecure)*(0.49)+food_insecure*(0.7)</f>
        <v>0.58492000000000011</v>
      </c>
      <c r="N25" s="62">
        <f>(1-food_insecure)*(0.49)+food_insecure*(0.7)</f>
        <v>0.58492000000000011</v>
      </c>
      <c r="O25" s="62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0.168949994716656</v>
      </c>
      <c r="M26" s="62">
        <f>(1-food_insecure)*(0.21)+food_insecure*(0.3)</f>
        <v>0.25068000000000001</v>
      </c>
      <c r="N26" s="62">
        <f>(1-food_insecure)*(0.21)+food_insecure*(0.3)</f>
        <v>0.25068000000000001</v>
      </c>
      <c r="O26" s="62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0.11080014014448003</v>
      </c>
      <c r="M27" s="62">
        <f>(1-food_insecure)*(0.3)</f>
        <v>0.16440000000000002</v>
      </c>
      <c r="N27" s="62">
        <f>(1-food_insecure)*(0.3)</f>
        <v>0.16440000000000002</v>
      </c>
      <c r="O27" s="62">
        <f>(1-food_insecure)*(0.3)</f>
        <v>0.16440000000000002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0.28079999999999999</v>
      </c>
      <c r="D34" s="62">
        <f t="shared" si="3"/>
        <v>0.28079999999999999</v>
      </c>
      <c r="E34" s="62">
        <f t="shared" si="3"/>
        <v>0.28079999999999999</v>
      </c>
      <c r="F34" s="62">
        <f t="shared" si="3"/>
        <v>0.28079999999999999</v>
      </c>
      <c r="G34" s="62">
        <f t="shared" si="3"/>
        <v>0.28079999999999999</v>
      </c>
      <c r="H34" s="62">
        <f t="shared" si="3"/>
        <v>0.28079999999999999</v>
      </c>
      <c r="I34" s="62">
        <f t="shared" si="3"/>
        <v>0.28079999999999999</v>
      </c>
      <c r="J34" s="62">
        <f t="shared" si="3"/>
        <v>0.28079999999999999</v>
      </c>
      <c r="K34" s="62">
        <f t="shared" si="3"/>
        <v>0.28079999999999999</v>
      </c>
      <c r="L34" s="62">
        <f t="shared" si="3"/>
        <v>0.28079999999999999</v>
      </c>
      <c r="M34" s="62">
        <f t="shared" si="3"/>
        <v>0.28079999999999999</v>
      </c>
      <c r="N34" s="62">
        <f t="shared" si="3"/>
        <v>0.28079999999999999</v>
      </c>
      <c r="O34" s="62">
        <f t="shared" si="3"/>
        <v>0.28079999999999999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690231.79419999989</v>
      </c>
      <c r="C2" s="50">
        <v>895000</v>
      </c>
      <c r="D2" s="50">
        <v>1389000</v>
      </c>
      <c r="E2" s="50">
        <v>4804000</v>
      </c>
      <c r="F2" s="50">
        <v>3566000</v>
      </c>
      <c r="G2" s="17">
        <f t="shared" ref="G2:G16" si="0">C2+D2+E2+F2</f>
        <v>10654000</v>
      </c>
      <c r="H2" s="17">
        <f t="shared" ref="H2:H40" si="1">(B2 + stillbirth*B2/(1000-stillbirth))/(1-abortion)</f>
        <v>805948.1206339933</v>
      </c>
      <c r="I2" s="17">
        <f t="shared" ref="I2:I40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9.3862422207373064E-3</v>
      </c>
    </row>
    <row r="4" spans="1:8" ht="15.75" customHeight="1" x14ac:dyDescent="0.25">
      <c r="B4" s="19" t="s">
        <v>69</v>
      </c>
      <c r="C4" s="51">
        <v>9.8779432329167319E-2</v>
      </c>
    </row>
    <row r="5" spans="1:8" ht="15.75" customHeight="1" x14ac:dyDescent="0.25">
      <c r="B5" s="19" t="s">
        <v>70</v>
      </c>
      <c r="C5" s="51">
        <v>9.5775480038763822E-2</v>
      </c>
    </row>
    <row r="6" spans="1:8" ht="15.75" customHeight="1" x14ac:dyDescent="0.25">
      <c r="B6" s="19" t="s">
        <v>71</v>
      </c>
      <c r="C6" s="51">
        <v>0.37045523995045149</v>
      </c>
    </row>
    <row r="7" spans="1:8" ht="15.75" customHeight="1" x14ac:dyDescent="0.25">
      <c r="B7" s="19" t="s">
        <v>72</v>
      </c>
      <c r="C7" s="51">
        <v>0.2261471569555441</v>
      </c>
    </row>
    <row r="8" spans="1:8" ht="15.75" customHeight="1" x14ac:dyDescent="0.25">
      <c r="B8" s="19" t="s">
        <v>73</v>
      </c>
      <c r="C8" s="51">
        <v>6.4146118060508531E-2</v>
      </c>
    </row>
    <row r="9" spans="1:8" ht="15.75" customHeight="1" x14ac:dyDescent="0.25">
      <c r="B9" s="19" t="s">
        <v>74</v>
      </c>
      <c r="C9" s="51">
        <v>6.6094240335281551E-2</v>
      </c>
    </row>
    <row r="10" spans="1:8" ht="15.75" customHeight="1" x14ac:dyDescent="0.25">
      <c r="B10" s="19" t="s">
        <v>75</v>
      </c>
      <c r="C10" s="51">
        <v>6.9216090109545686E-2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0.16217481984817331</v>
      </c>
      <c r="D14" s="51">
        <v>0.16217481984817331</v>
      </c>
      <c r="E14" s="51">
        <v>0.16217481984817331</v>
      </c>
      <c r="F14" s="51">
        <v>0.16217481984817331</v>
      </c>
    </row>
    <row r="15" spans="1:8" ht="15.75" customHeight="1" x14ac:dyDescent="0.25">
      <c r="B15" s="19" t="s">
        <v>82</v>
      </c>
      <c r="C15" s="51">
        <v>0.26044811419729941</v>
      </c>
      <c r="D15" s="51">
        <v>0.26044811419729941</v>
      </c>
      <c r="E15" s="51">
        <v>0.26044811419729941</v>
      </c>
      <c r="F15" s="51">
        <v>0.26044811419729941</v>
      </c>
    </row>
    <row r="16" spans="1:8" ht="15.75" customHeight="1" x14ac:dyDescent="0.25">
      <c r="B16" s="19" t="s">
        <v>83</v>
      </c>
      <c r="C16" s="51">
        <v>5.61402245524628E-2</v>
      </c>
      <c r="D16" s="51">
        <v>5.61402245524628E-2</v>
      </c>
      <c r="E16" s="51">
        <v>5.61402245524628E-2</v>
      </c>
      <c r="F16" s="51">
        <v>5.61402245524628E-2</v>
      </c>
    </row>
    <row r="17" spans="1:8" ht="15.75" customHeight="1" x14ac:dyDescent="0.25">
      <c r="B17" s="19" t="s">
        <v>84</v>
      </c>
      <c r="C17" s="51">
        <v>0.21838718741540911</v>
      </c>
      <c r="D17" s="51">
        <v>0.21838718741540911</v>
      </c>
      <c r="E17" s="51">
        <v>0.21838718741540911</v>
      </c>
      <c r="F17" s="51">
        <v>0.21838718741540911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1.2477491969603309E-2</v>
      </c>
      <c r="D19" s="51">
        <v>1.2477491969603309E-2</v>
      </c>
      <c r="E19" s="51">
        <v>1.2477491969603309E-2</v>
      </c>
      <c r="F19" s="51">
        <v>1.2477491969603309E-2</v>
      </c>
    </row>
    <row r="20" spans="1:8" ht="15.75" customHeight="1" x14ac:dyDescent="0.25">
      <c r="B20" s="19" t="s">
        <v>87</v>
      </c>
      <c r="C20" s="51">
        <v>7.6451915904991545E-4</v>
      </c>
      <c r="D20" s="51">
        <v>7.6451915904991545E-4</v>
      </c>
      <c r="E20" s="51">
        <v>7.6451915904991545E-4</v>
      </c>
      <c r="F20" s="51">
        <v>7.6451915904991545E-4</v>
      </c>
    </row>
    <row r="21" spans="1:8" ht="15.75" customHeight="1" x14ac:dyDescent="0.25">
      <c r="B21" s="19" t="s">
        <v>88</v>
      </c>
      <c r="C21" s="51">
        <v>6.7574138953262405E-2</v>
      </c>
      <c r="D21" s="51">
        <v>6.7574138953262405E-2</v>
      </c>
      <c r="E21" s="51">
        <v>6.7574138953262405E-2</v>
      </c>
      <c r="F21" s="51">
        <v>6.7574138953262405E-2</v>
      </c>
    </row>
    <row r="22" spans="1:8" ht="15.75" customHeight="1" x14ac:dyDescent="0.25">
      <c r="B22" s="19" t="s">
        <v>89</v>
      </c>
      <c r="C22" s="51">
        <v>0.2220335039047398</v>
      </c>
      <c r="D22" s="51">
        <v>0.2220335039047398</v>
      </c>
      <c r="E22" s="51">
        <v>0.2220335039047398</v>
      </c>
      <c r="F22" s="51">
        <v>0.2220335039047398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8.9486848999999993E-2</v>
      </c>
    </row>
    <row r="27" spans="1:8" ht="15.75" customHeight="1" x14ac:dyDescent="0.25">
      <c r="B27" s="19" t="s">
        <v>92</v>
      </c>
      <c r="C27" s="51">
        <v>8.7680180000000007E-3</v>
      </c>
    </row>
    <row r="28" spans="1:8" ht="15.75" customHeight="1" x14ac:dyDescent="0.25">
      <c r="B28" s="19" t="s">
        <v>93</v>
      </c>
      <c r="C28" s="51">
        <v>0.157124918</v>
      </c>
    </row>
    <row r="29" spans="1:8" ht="15.75" customHeight="1" x14ac:dyDescent="0.25">
      <c r="B29" s="19" t="s">
        <v>94</v>
      </c>
      <c r="C29" s="51">
        <v>0.169393875</v>
      </c>
    </row>
    <row r="30" spans="1:8" ht="15.75" customHeight="1" x14ac:dyDescent="0.25">
      <c r="B30" s="19" t="s">
        <v>95</v>
      </c>
      <c r="C30" s="51">
        <v>0.105381207</v>
      </c>
    </row>
    <row r="31" spans="1:8" ht="15.75" customHeight="1" x14ac:dyDescent="0.25">
      <c r="B31" s="19" t="s">
        <v>96</v>
      </c>
      <c r="C31" s="51">
        <v>0.109725931</v>
      </c>
    </row>
    <row r="32" spans="1:8" ht="15.75" customHeight="1" x14ac:dyDescent="0.25">
      <c r="B32" s="19" t="s">
        <v>97</v>
      </c>
      <c r="C32" s="51">
        <v>1.8930017E-2</v>
      </c>
    </row>
    <row r="33" spans="2:3" ht="15.75" customHeight="1" x14ac:dyDescent="0.25">
      <c r="B33" s="19" t="s">
        <v>98</v>
      </c>
      <c r="C33" s="51">
        <v>8.4558286999999996E-2</v>
      </c>
    </row>
    <row r="34" spans="2:3" ht="15.75" customHeight="1" x14ac:dyDescent="0.25">
      <c r="B34" s="19" t="s">
        <v>99</v>
      </c>
      <c r="C34" s="51">
        <v>0.25663089700000002</v>
      </c>
    </row>
    <row r="35" spans="2:3" ht="15.75" customHeight="1" x14ac:dyDescent="0.25">
      <c r="B35" s="27" t="s">
        <v>30</v>
      </c>
      <c r="C35" s="47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104</v>
      </c>
      <c r="C4" s="53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105</v>
      </c>
      <c r="C5" s="53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109</v>
      </c>
      <c r="C10" s="53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110</v>
      </c>
      <c r="C11" s="53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5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5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5">
      <c r="B5" s="3" t="s">
        <v>122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2023-01-17T02:35:06Z</dcterms:modified>
</cp:coreProperties>
</file>