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4D48EBA-7FEC-4B78-B6D1-06AAC34D702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<sst xmlns="http://schemas.openxmlformats.org/spreadsheetml/2006/main" count="2089" uniqueCount="342">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</sst>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415951.21875</v>
      </c>
    </row>
    <row r="8" spans="1:3" ht="15" customHeight="1" x14ac:dyDescent="0.25">
      <c r="B8" s="5" t="s">
        <v>8</v>
      </c>
      <c r="C8" s="44">
        <v>5.5E-2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0.92928009033203096</v>
      </c>
    </row>
    <row r="11" spans="1:3" ht="15" customHeight="1" x14ac:dyDescent="0.25">
      <c r="B11" s="5" t="s">
        <v>11</v>
      </c>
      <c r="C11" s="44">
        <v>0.93900000000000006</v>
      </c>
    </row>
    <row r="12" spans="1:3" ht="15" customHeight="1" x14ac:dyDescent="0.25">
      <c r="B12" s="5" t="s">
        <v>12</v>
      </c>
      <c r="C12" s="44">
        <v>0.89700000000000002</v>
      </c>
    </row>
    <row r="13" spans="1:3" ht="15" customHeight="1" x14ac:dyDescent="0.25">
      <c r="B13" s="5" t="s">
        <v>13</v>
      </c>
      <c r="C13" s="44">
        <v>0.74900000000000011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5.9700000000000003E-2</v>
      </c>
    </row>
    <row r="24" spans="1:3" ht="15" customHeight="1" x14ac:dyDescent="0.25">
      <c r="B24" s="15" t="s">
        <v>22</v>
      </c>
      <c r="C24" s="45">
        <v>0.495</v>
      </c>
    </row>
    <row r="25" spans="1:3" ht="15" customHeight="1" x14ac:dyDescent="0.25">
      <c r="B25" s="15" t="s">
        <v>23</v>
      </c>
      <c r="C25" s="45">
        <v>0.42230000000000001</v>
      </c>
    </row>
    <row r="26" spans="1:3" ht="15" customHeight="1" x14ac:dyDescent="0.25">
      <c r="B26" s="15" t="s">
        <v>24</v>
      </c>
      <c r="C26" s="45">
        <v>2.3E-2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3.2192476903799498</v>
      </c>
    </row>
    <row r="38" spans="1:5" ht="15" customHeight="1" x14ac:dyDescent="0.25">
      <c r="B38" s="11" t="s">
        <v>34</v>
      </c>
      <c r="C38" s="43">
        <v>4.6287359324798301</v>
      </c>
      <c r="D38" s="12"/>
      <c r="E38" s="13"/>
    </row>
    <row r="39" spans="1:5" ht="15" customHeight="1" x14ac:dyDescent="0.25">
      <c r="B39" s="11" t="s">
        <v>35</v>
      </c>
      <c r="C39" s="43">
        <v>5.3157425035678498</v>
      </c>
      <c r="D39" s="12"/>
      <c r="E39" s="12"/>
    </row>
    <row r="40" spans="1:5" ht="15" customHeight="1" x14ac:dyDescent="0.25">
      <c r="B40" s="11" t="s">
        <v>36</v>
      </c>
      <c r="C40" s="99">
        <v>0.12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4.436204139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0.62314999999999998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4.5343641999999899E-2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0.82379151915268589</v>
      </c>
      <c r="C2" s="57">
        <v>0.95</v>
      </c>
      <c r="D2" s="58">
        <v>66.2077864022162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40.063438578113967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542.61982788724652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6.5039724560692287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5.9878804175095314E-3</v>
      </c>
      <c r="C10" s="57">
        <v>0.95</v>
      </c>
      <c r="D10" s="58">
        <v>13.195738021909881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5.9878804175095314E-3</v>
      </c>
      <c r="C11" s="57">
        <v>0.95</v>
      </c>
      <c r="D11" s="58">
        <v>13.195738021909881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5.9878804175095314E-3</v>
      </c>
      <c r="C12" s="57">
        <v>0.95</v>
      </c>
      <c r="D12" s="58">
        <v>13.195738021909881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5.9878804175095314E-3</v>
      </c>
      <c r="C13" s="57">
        <v>0.95</v>
      </c>
      <c r="D13" s="58">
        <v>13.195738021909881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5.9878804175095314E-3</v>
      </c>
      <c r="C14" s="57">
        <v>0.95</v>
      </c>
      <c r="D14" s="58">
        <v>13.195738021909881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5.9878804175095314E-3</v>
      </c>
      <c r="C15" s="57">
        <v>0.95</v>
      </c>
      <c r="D15" s="58">
        <v>13.195738021909881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0.90250382180522548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12.47074045559749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12.47074045559749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1</v>
      </c>
      <c r="C21" s="57">
        <v>0.95</v>
      </c>
      <c r="D21" s="58">
        <v>68.582775194044444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22.867873379757981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4.3940617735474108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0.25277899999999998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0.57867640045584801</v>
      </c>
      <c r="C27" s="57">
        <v>0.95</v>
      </c>
      <c r="D27" s="58">
        <v>18.764182705510279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0.97567199030962204</v>
      </c>
      <c r="C29" s="57">
        <v>0.95</v>
      </c>
      <c r="D29" s="58">
        <v>132.3139429353005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1.1924310040780739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4.8444414140000003E-2</v>
      </c>
      <c r="C32" s="57">
        <v>0.95</v>
      </c>
      <c r="D32" s="58">
        <v>1.956691543072911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0.25723439999999997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2.764629090051816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0.96012343661767108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5.5E-2</v>
      </c>
      <c r="E2" s="62">
        <f>food_insecure</f>
        <v>5.5E-2</v>
      </c>
      <c r="F2" s="62">
        <f>food_insecure</f>
        <v>5.5E-2</v>
      </c>
      <c r="G2" s="62">
        <f>food_insecure</f>
        <v>5.5E-2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5.5E-2</v>
      </c>
      <c r="F5" s="62">
        <f>food_insecure</f>
        <v>5.5E-2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5.5E-2</v>
      </c>
      <c r="F8" s="62">
        <f>food_insecure</f>
        <v>5.5E-2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5.5E-2</v>
      </c>
      <c r="F9" s="62">
        <f>food_insecure</f>
        <v>5.5E-2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0.89700000000000002</v>
      </c>
      <c r="E10" s="62">
        <f>IF(ISBLANK(comm_deliv), frac_children_health_facility,1)</f>
        <v>0.89700000000000002</v>
      </c>
      <c r="F10" s="62">
        <f>IF(ISBLANK(comm_deliv), frac_children_health_facility,1)</f>
        <v>0.89700000000000002</v>
      </c>
      <c r="G10" s="62">
        <f>IF(ISBLANK(comm_deliv), frac_children_health_facility,1)</f>
        <v>0.89700000000000002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5.5E-2</v>
      </c>
      <c r="I15" s="62">
        <f>food_insecure</f>
        <v>5.5E-2</v>
      </c>
      <c r="J15" s="62">
        <f>food_insecure</f>
        <v>5.5E-2</v>
      </c>
      <c r="K15" s="62">
        <f>food_insecure</f>
        <v>5.5E-2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0.93900000000000006</v>
      </c>
      <c r="I18" s="62">
        <f>frac_PW_health_facility</f>
        <v>0.93900000000000006</v>
      </c>
      <c r="J18" s="62">
        <f>frac_PW_health_facility</f>
        <v>0.93900000000000006</v>
      </c>
      <c r="K18" s="62">
        <f>frac_PW_health_facility</f>
        <v>0.93900000000000006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0.74900000000000011</v>
      </c>
      <c r="M24" s="62">
        <f>famplan_unmet_need</f>
        <v>0.74900000000000011</v>
      </c>
      <c r="N24" s="62">
        <f>famplan_unmet_need</f>
        <v>0.74900000000000011</v>
      </c>
      <c r="O24" s="62">
        <f>famplan_unmet_need</f>
        <v>0.74900000000000011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3.5469570693969873E-2</v>
      </c>
      <c r="M25" s="62">
        <f>(1-food_insecure)*(0.49)+food_insecure*(0.7)</f>
        <v>0.50154999999999994</v>
      </c>
      <c r="N25" s="62">
        <f>(1-food_insecure)*(0.49)+food_insecure*(0.7)</f>
        <v>0.50154999999999994</v>
      </c>
      <c r="O25" s="62">
        <f>(1-food_insecure)*(0.49)+food_insecure*(0.7)</f>
        <v>0.50154999999999994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1.5201244583129945E-2</v>
      </c>
      <c r="M26" s="62">
        <f>(1-food_insecure)*(0.21)+food_insecure*(0.3)</f>
        <v>0.21494999999999997</v>
      </c>
      <c r="N26" s="62">
        <f>(1-food_insecure)*(0.21)+food_insecure*(0.3)</f>
        <v>0.21494999999999997</v>
      </c>
      <c r="O26" s="62">
        <f>(1-food_insecure)*(0.21)+food_insecure*(0.3)</f>
        <v>0.21494999999999997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2.0049094390869222E-2</v>
      </c>
      <c r="M27" s="62">
        <f>(1-food_insecure)*(0.3)</f>
        <v>0.28349999999999997</v>
      </c>
      <c r="N27" s="62">
        <f>(1-food_insecure)*(0.3)</f>
        <v>0.28349999999999997</v>
      </c>
      <c r="O27" s="62">
        <f>(1-food_insecure)*(0.3)</f>
        <v>0.28349999999999997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0.92928009033203085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71953.26920000001</v>
      </c>
      <c r="C2" s="50">
        <v>199000</v>
      </c>
      <c r="D2" s="50">
        <v>417000</v>
      </c>
      <c r="E2" s="50">
        <v>525000</v>
      </c>
      <c r="F2" s="50">
        <v>363000</v>
      </c>
      <c r="G2" s="17">
        <f t="shared" ref="G2:G16" si="0">C2+D2+E2+F2</f>
        <v>1504000</v>
      </c>
      <c r="H2" s="17">
        <f t="shared" ref="H2:H40" si="1">(B2 + stillbirth*B2/(1000-stillbirth))/(1-abortion)</f>
        <v>82129.421516026719</v>
      </c>
      <c r="I2" s="17">
        <f t="shared" ref="I2:I40" si="2">G2-H2</f>
        <v>1421870.5784839732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5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5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5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5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5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5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5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5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2.170178993706506E-2</v>
      </c>
    </row>
    <row r="5" spans="1:8" ht="15.75" customHeight="1" x14ac:dyDescent="0.25">
      <c r="B5" s="19" t="s">
        <v>70</v>
      </c>
      <c r="C5" s="51">
        <v>2.1532519781305159E-2</v>
      </c>
    </row>
    <row r="6" spans="1:8" ht="15.75" customHeight="1" x14ac:dyDescent="0.25">
      <c r="B6" s="19" t="s">
        <v>71</v>
      </c>
      <c r="C6" s="51">
        <v>0.14348193619194979</v>
      </c>
    </row>
    <row r="7" spans="1:8" ht="15.75" customHeight="1" x14ac:dyDescent="0.25">
      <c r="B7" s="19" t="s">
        <v>72</v>
      </c>
      <c r="C7" s="51">
        <v>0.62594716150803986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0.14787139236989</v>
      </c>
    </row>
    <row r="10" spans="1:8" ht="15.75" customHeight="1" x14ac:dyDescent="0.25">
      <c r="B10" s="19" t="s">
        <v>75</v>
      </c>
      <c r="C10" s="51">
        <v>3.9465200211750297E-2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2.7967309814960878E-3</v>
      </c>
      <c r="D14" s="51">
        <v>2.7967309814960878E-3</v>
      </c>
      <c r="E14" s="51">
        <v>2.7967309814960878E-3</v>
      </c>
      <c r="F14" s="51">
        <v>2.7967309814960878E-3</v>
      </c>
    </row>
    <row r="15" spans="1:8" ht="15.75" customHeight="1" x14ac:dyDescent="0.25">
      <c r="B15" s="19" t="s">
        <v>82</v>
      </c>
      <c r="C15" s="51">
        <v>6.2804863381864945E-2</v>
      </c>
      <c r="D15" s="51">
        <v>6.2804863381864945E-2</v>
      </c>
      <c r="E15" s="51">
        <v>6.2804863381864945E-2</v>
      </c>
      <c r="F15" s="51">
        <v>6.2804863381864945E-2</v>
      </c>
    </row>
    <row r="16" spans="1:8" ht="15.75" customHeight="1" x14ac:dyDescent="0.25">
      <c r="B16" s="19" t="s">
        <v>83</v>
      </c>
      <c r="C16" s="51">
        <v>3.4225393373684777E-2</v>
      </c>
      <c r="D16" s="51">
        <v>3.4225393373684777E-2</v>
      </c>
      <c r="E16" s="51">
        <v>3.4225393373684777E-2</v>
      </c>
      <c r="F16" s="51">
        <v>3.4225393373684777E-2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9.9520572363490642E-2</v>
      </c>
      <c r="D21" s="51">
        <v>9.9520572363490642E-2</v>
      </c>
      <c r="E21" s="51">
        <v>9.9520572363490642E-2</v>
      </c>
      <c r="F21" s="51">
        <v>9.9520572363490642E-2</v>
      </c>
    </row>
    <row r="22" spans="1:8" ht="15.75" customHeight="1" x14ac:dyDescent="0.25">
      <c r="B22" s="19" t="s">
        <v>89</v>
      </c>
      <c r="C22" s="51">
        <v>0.80065243989946355</v>
      </c>
      <c r="D22" s="51">
        <v>0.80065243989946355</v>
      </c>
      <c r="E22" s="51">
        <v>0.80065243989946355</v>
      </c>
      <c r="F22" s="51">
        <v>0.80065243989946355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7.6356962E-2</v>
      </c>
    </row>
    <row r="27" spans="1:8" ht="15.75" customHeight="1" x14ac:dyDescent="0.25">
      <c r="B27" s="19" t="s">
        <v>92</v>
      </c>
      <c r="C27" s="51">
        <v>4.6857983999999978E-2</v>
      </c>
    </row>
    <row r="28" spans="1:8" ht="15.75" customHeight="1" x14ac:dyDescent="0.25">
      <c r="B28" s="19" t="s">
        <v>93</v>
      </c>
      <c r="C28" s="51">
        <v>8.0995853000000007E-2</v>
      </c>
    </row>
    <row r="29" spans="1:8" ht="15.75" customHeight="1" x14ac:dyDescent="0.25">
      <c r="B29" s="19" t="s">
        <v>94</v>
      </c>
      <c r="C29" s="51">
        <v>0.17572802300000001</v>
      </c>
    </row>
    <row r="30" spans="1:8" ht="15.75" customHeight="1" x14ac:dyDescent="0.25">
      <c r="B30" s="19" t="s">
        <v>95</v>
      </c>
      <c r="C30" s="51">
        <v>0.102999484</v>
      </c>
    </row>
    <row r="31" spans="1:8" ht="15.75" customHeight="1" x14ac:dyDescent="0.25">
      <c r="B31" s="19" t="s">
        <v>96</v>
      </c>
      <c r="C31" s="51">
        <v>3.8216664999999997E-2</v>
      </c>
    </row>
    <row r="32" spans="1:8" ht="15.75" customHeight="1" x14ac:dyDescent="0.25">
      <c r="B32" s="19" t="s">
        <v>97</v>
      </c>
      <c r="C32" s="51">
        <v>0.17722406800000001</v>
      </c>
    </row>
    <row r="33" spans="2:3" ht="15.75" customHeight="1" x14ac:dyDescent="0.25">
      <c r="B33" s="19" t="s">
        <v>98</v>
      </c>
      <c r="C33" s="51">
        <v>0.162579839</v>
      </c>
    </row>
    <row r="34" spans="2:3" ht="15.75" customHeight="1" x14ac:dyDescent="0.25">
      <c r="B34" s="19" t="s">
        <v>99</v>
      </c>
      <c r="C34" s="51">
        <v>0.13904112199999999</v>
      </c>
    </row>
    <row r="35" spans="2:3" ht="15.75" customHeight="1" x14ac:dyDescent="0.25">
      <c r="B35" s="27" t="s">
        <v>30</v>
      </c>
      <c r="C35" s="47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5">
      <c r="B4" s="5" t="s">
        <v>104</v>
      </c>
      <c r="C4" s="53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5">
      <c r="B5" s="5" t="s">
        <v>105</v>
      </c>
      <c r="C5" s="53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5">
      <c r="B10" s="5" t="s">
        <v>109</v>
      </c>
      <c r="C10" s="53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5">
      <c r="B11" s="5" t="s">
        <v>110</v>
      </c>
      <c r="C11" s="53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5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5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0.57374923709999992</v>
      </c>
      <c r="D2" s="53">
        <v>0.21961842000000001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0.32482139999999998</v>
      </c>
      <c r="D3" s="53">
        <v>0.29721885999999997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>
        <v>0</v>
      </c>
    </row>
    <row r="5" spans="1:7" x14ac:dyDescent="0.25">
      <c r="B5" s="3" t="s">
        <v>122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2023-01-17T02:34:59Z</dcterms:modified>
</cp:coreProperties>
</file>