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420D3929-6210-4D9B-8ADC-85430F68351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<sst xmlns="http://schemas.openxmlformats.org/spreadsheetml/2006/main" count="2092" uniqueCount="337">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</sst>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35019.31469726564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0.59512580869999998</v>
      </c>
    </row>
    <row r="11" spans="1:3" ht="15" customHeight="1" x14ac:dyDescent="0.25">
      <c r="B11" s="59" t="s">
        <v>11</v>
      </c>
      <c r="C11" s="27">
        <v>0.85099999999999998</v>
      </c>
    </row>
    <row r="12" spans="1:3" ht="15" customHeight="1" x14ac:dyDescent="0.25">
      <c r="B12" s="59" t="s">
        <v>12</v>
      </c>
      <c r="C12" s="27">
        <v>0.74099999999999999</v>
      </c>
    </row>
    <row r="13" spans="1:3" ht="15" customHeight="1" x14ac:dyDescent="0.25">
      <c r="B13" s="59" t="s">
        <v>13</v>
      </c>
      <c r="C13" s="27">
        <v>0.57299999999999995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4.9799999999999997E-2</v>
      </c>
    </row>
    <row r="24" spans="1:3" ht="15" customHeight="1" x14ac:dyDescent="0.25">
      <c r="B24" s="6" t="s">
        <v>22</v>
      </c>
      <c r="C24" s="28">
        <v>0.55979999999999996</v>
      </c>
    </row>
    <row r="25" spans="1:3" ht="15" customHeight="1" x14ac:dyDescent="0.25">
      <c r="B25" s="6" t="s">
        <v>23</v>
      </c>
      <c r="C25" s="28">
        <v>0.36509999999999998</v>
      </c>
    </row>
    <row r="26" spans="1:3" ht="15" customHeight="1" x14ac:dyDescent="0.25">
      <c r="B26" s="6" t="s">
        <v>24</v>
      </c>
      <c r="C26" s="28">
        <v>2.53E-2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0.41896057377486201</v>
      </c>
    </row>
    <row r="30" spans="1:3" ht="14.25" customHeight="1" x14ac:dyDescent="0.25">
      <c r="B30" s="11" t="s">
        <v>27</v>
      </c>
      <c r="C30" s="90">
        <v>3.1194734938128299E-2</v>
      </c>
    </row>
    <row r="31" spans="1:3" ht="14.25" customHeight="1" x14ac:dyDescent="0.25">
      <c r="B31" s="11" t="s">
        <v>28</v>
      </c>
      <c r="C31" s="90">
        <v>4.7636985017141802E-2</v>
      </c>
    </row>
    <row r="32" spans="1:3" ht="14.25" customHeight="1" x14ac:dyDescent="0.25">
      <c r="B32" s="11" t="s">
        <v>29</v>
      </c>
      <c r="C32" s="90">
        <v>0.50220770626986799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4.9259628434581204</v>
      </c>
    </row>
    <row r="38" spans="1:5" ht="15" customHeight="1" x14ac:dyDescent="0.25">
      <c r="B38" s="55" t="s">
        <v>34</v>
      </c>
      <c r="C38" s="84">
        <v>6.5156473853627501</v>
      </c>
      <c r="D38" s="91"/>
      <c r="E38" s="92"/>
    </row>
    <row r="39" spans="1:5" ht="15" customHeight="1" x14ac:dyDescent="0.25">
      <c r="B39" s="55" t="s">
        <v>35</v>
      </c>
      <c r="C39" s="84">
        <v>7.6174135059949801</v>
      </c>
      <c r="D39" s="91"/>
      <c r="E39" s="91"/>
    </row>
    <row r="40" spans="1:5" ht="15" customHeight="1" x14ac:dyDescent="0.25">
      <c r="B40" s="55" t="s">
        <v>36</v>
      </c>
      <c r="C40" s="84">
        <v>0.53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5.7887200759999997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1.68273E-2</v>
      </c>
      <c r="D45" s="91"/>
    </row>
    <row r="46" spans="1:5" ht="15.75" customHeight="1" x14ac:dyDescent="0.25">
      <c r="B46" s="55" t="s">
        <v>41</v>
      </c>
      <c r="C46" s="28">
        <v>6.2211489999999987E-2</v>
      </c>
      <c r="D46" s="91"/>
    </row>
    <row r="47" spans="1:5" ht="15.75" customHeight="1" x14ac:dyDescent="0.25">
      <c r="B47" s="55" t="s">
        <v>42</v>
      </c>
      <c r="C47" s="28">
        <v>0.17060520000000001</v>
      </c>
      <c r="D47" s="91"/>
      <c r="E47" s="92"/>
    </row>
    <row r="48" spans="1:5" ht="15" customHeight="1" x14ac:dyDescent="0.25">
      <c r="B48" s="55" t="s">
        <v>43</v>
      </c>
      <c r="C48" s="29">
        <v>0.75035600999999996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0.55161899999999997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0.11717912999999899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0.19673955396831999</v>
      </c>
      <c r="C2" s="82">
        <v>0.95</v>
      </c>
      <c r="D2" s="83">
        <v>94.586213594378066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40.699506896759281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987.5278427956996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7.0964877118934746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13.83180634055519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13.83180634055519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13.83180634055519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13.83180634055519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13.83180634055519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13.83180634055519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1.538572140450539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0.7137907</v>
      </c>
      <c r="C18" s="82">
        <v>0.95</v>
      </c>
      <c r="D18" s="83">
        <v>22.59355597690848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0.7137907</v>
      </c>
      <c r="C19" s="82">
        <v>0.95</v>
      </c>
      <c r="D19" s="83">
        <v>22.59355597690848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0.94481589999999993</v>
      </c>
      <c r="C21" s="82">
        <v>0.95</v>
      </c>
      <c r="D21" s="83">
        <v>89.248141599385079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24.299027096709931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4.7916044727007323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0.70702472876959011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0.46280009999999999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19.508595698257331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0.48344549999999997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0.69</v>
      </c>
      <c r="C29" s="82">
        <v>0.95</v>
      </c>
      <c r="D29" s="83">
        <v>197.08344135615161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2.1314125469028462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3.387837434899573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9.0976219179999998E-2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0.47802811546183699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0.95802862936675892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2.7208464683869868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0.10856951400637629</v>
      </c>
      <c r="C3" s="103">
        <f>frac_mam_1_5months * 2.6</f>
        <v>0.10856951400637629</v>
      </c>
      <c r="D3" s="103">
        <f>frac_mam_6_11months * 2.6</f>
        <v>0.12356716915965088</v>
      </c>
      <c r="E3" s="103">
        <f>frac_mam_12_23months * 2.6</f>
        <v>0.10578526630997651</v>
      </c>
      <c r="F3" s="103">
        <f>frac_mam_24_59months * 2.6</f>
        <v>0.2318267583847046</v>
      </c>
    </row>
    <row r="4" spans="1:6" ht="15.75" customHeight="1" x14ac:dyDescent="0.25">
      <c r="A4" s="67" t="s">
        <v>204</v>
      </c>
      <c r="B4" s="103">
        <f>frac_sam_1month * 2.6</f>
        <v>0.15575967356562626</v>
      </c>
      <c r="C4" s="103">
        <f>frac_sam_1_5months * 2.6</f>
        <v>0.15575967356562626</v>
      </c>
      <c r="D4" s="103">
        <f>frac_sam_6_11months * 2.6</f>
        <v>6.4411664009094219E-2</v>
      </c>
      <c r="E4" s="103">
        <f>frac_sam_12_23months * 2.6</f>
        <v>1.8292856682091942E-2</v>
      </c>
      <c r="F4" s="103">
        <f>frac_sam_24_59months * 2.6</f>
        <v>4.5791764184832641E-2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0.74099999999999999</v>
      </c>
      <c r="E10" s="37">
        <f>IF(ISBLANK(comm_deliv), frac_children_health_facility,1)</f>
        <v>0.74099999999999999</v>
      </c>
      <c r="F10" s="37">
        <f>IF(ISBLANK(comm_deliv), frac_children_health_facility,1)</f>
        <v>0.74099999999999999</v>
      </c>
      <c r="G10" s="37">
        <f>IF(ISBLANK(comm_deliv), frac_children_health_facility,1)</f>
        <v>0.74099999999999999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0.85099999999999998</v>
      </c>
      <c r="I18" s="37">
        <f>frac_PW_health_facility</f>
        <v>0.85099999999999998</v>
      </c>
      <c r="J18" s="37">
        <f>frac_PW_health_facility</f>
        <v>0.85099999999999998</v>
      </c>
      <c r="K18" s="37">
        <f>frac_PW_health_facility</f>
        <v>0.85099999999999998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0.57299999999999995</v>
      </c>
      <c r="M24" s="37">
        <f>famplan_unmet_need</f>
        <v>0.57299999999999995</v>
      </c>
      <c r="N24" s="37">
        <f>famplan_unmet_need</f>
        <v>0.57299999999999995</v>
      </c>
      <c r="O24" s="37">
        <f>famplan_unmet_need</f>
        <v>0.57299999999999995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0.19838835373700001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8.5023580173000005E-2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0.12146225738999999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0.59512580869999998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7038.6504000000004</v>
      </c>
      <c r="C2" s="93">
        <v>13000</v>
      </c>
      <c r="D2" s="93">
        <v>34000</v>
      </c>
      <c r="E2" s="93">
        <v>42000</v>
      </c>
      <c r="F2" s="93">
        <v>25000</v>
      </c>
      <c r="G2" s="94">
        <f t="shared" ref="G2:G11" si="0">C2+D2+E2+F2</f>
        <v>114000</v>
      </c>
      <c r="H2" s="94">
        <f t="shared" ref="H2:H11" si="1">(B2 + stillbirth*B2/(1000-stillbirth))/(1-abortion)</f>
        <v>8045.0368298454496</v>
      </c>
      <c r="I2" s="94">
        <f t="shared" ref="I2:I11" si="2">G2-H2</f>
        <v>105954.96317015454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6840.6016000000009</v>
      </c>
      <c r="C3" s="93">
        <v>14000</v>
      </c>
      <c r="D3" s="93">
        <v>32000</v>
      </c>
      <c r="E3" s="93">
        <v>42000</v>
      </c>
      <c r="F3" s="93">
        <v>26000</v>
      </c>
      <c r="G3" s="94">
        <f t="shared" si="0"/>
        <v>114000</v>
      </c>
      <c r="H3" s="94">
        <f t="shared" si="1"/>
        <v>7818.6710069162855</v>
      </c>
      <c r="I3" s="94">
        <f t="shared" si="2"/>
        <v>106181.32899308372</v>
      </c>
    </row>
    <row r="4" spans="1:9" ht="15.75" customHeight="1" x14ac:dyDescent="0.25">
      <c r="A4" s="59">
        <f t="shared" si="3"/>
        <v>2023</v>
      </c>
      <c r="B4" s="32">
        <v>6649.0948000000008</v>
      </c>
      <c r="C4" s="93">
        <v>14000</v>
      </c>
      <c r="D4" s="93">
        <v>31000</v>
      </c>
      <c r="E4" s="93">
        <v>42000</v>
      </c>
      <c r="F4" s="93">
        <v>28000</v>
      </c>
      <c r="G4" s="94">
        <f t="shared" si="0"/>
        <v>115000</v>
      </c>
      <c r="H4" s="94">
        <f t="shared" si="1"/>
        <v>7599.782559328969</v>
      </c>
      <c r="I4" s="94">
        <f t="shared" si="2"/>
        <v>107400.21744067103</v>
      </c>
    </row>
    <row r="5" spans="1:9" ht="15.75" customHeight="1" x14ac:dyDescent="0.25">
      <c r="A5" s="59">
        <f t="shared" si="3"/>
        <v>2024</v>
      </c>
      <c r="B5" s="32">
        <v>6422.4864000000016</v>
      </c>
      <c r="C5" s="93">
        <v>15000</v>
      </c>
      <c r="D5" s="93">
        <v>30000</v>
      </c>
      <c r="E5" s="93">
        <v>42000</v>
      </c>
      <c r="F5" s="93">
        <v>29000</v>
      </c>
      <c r="G5" s="94">
        <f t="shared" si="0"/>
        <v>116000</v>
      </c>
      <c r="H5" s="94">
        <f t="shared" si="1"/>
        <v>7340.7736839979334</v>
      </c>
      <c r="I5" s="94">
        <f t="shared" si="2"/>
        <v>108659.22631600207</v>
      </c>
    </row>
    <row r="6" spans="1:9" ht="15.75" customHeight="1" x14ac:dyDescent="0.25">
      <c r="A6" s="59">
        <f t="shared" si="3"/>
        <v>2025</v>
      </c>
      <c r="B6" s="32">
        <v>6202.42</v>
      </c>
      <c r="C6" s="93">
        <v>15000</v>
      </c>
      <c r="D6" s="93">
        <v>29000</v>
      </c>
      <c r="E6" s="93">
        <v>42000</v>
      </c>
      <c r="F6" s="93">
        <v>31000</v>
      </c>
      <c r="G6" s="94">
        <f t="shared" si="0"/>
        <v>117000</v>
      </c>
      <c r="H6" s="94">
        <f t="shared" si="1"/>
        <v>7089.2421840087436</v>
      </c>
      <c r="I6" s="94">
        <f t="shared" si="2"/>
        <v>109910.75781599125</v>
      </c>
    </row>
    <row r="7" spans="1:9" ht="15.75" customHeight="1" x14ac:dyDescent="0.25">
      <c r="A7" s="59">
        <f t="shared" si="3"/>
        <v>2026</v>
      </c>
      <c r="B7" s="32">
        <v>6067.2150000000001</v>
      </c>
      <c r="C7" s="93">
        <v>16000</v>
      </c>
      <c r="D7" s="93">
        <v>29000</v>
      </c>
      <c r="E7" s="93">
        <v>41000</v>
      </c>
      <c r="F7" s="93">
        <v>33000</v>
      </c>
      <c r="G7" s="94">
        <f t="shared" si="0"/>
        <v>119000</v>
      </c>
      <c r="H7" s="94">
        <f t="shared" si="1"/>
        <v>6934.705569350449</v>
      </c>
      <c r="I7" s="94">
        <f t="shared" si="2"/>
        <v>112065.29443064955</v>
      </c>
    </row>
    <row r="8" spans="1:9" ht="15.75" customHeight="1" x14ac:dyDescent="0.25">
      <c r="A8" s="59">
        <f t="shared" si="3"/>
        <v>2027</v>
      </c>
      <c r="B8" s="32">
        <v>5916.1440000000002</v>
      </c>
      <c r="C8" s="93">
        <v>16000</v>
      </c>
      <c r="D8" s="93">
        <v>28000</v>
      </c>
      <c r="E8" s="93">
        <v>39000</v>
      </c>
      <c r="F8" s="93">
        <v>35000</v>
      </c>
      <c r="G8" s="94">
        <f t="shared" si="0"/>
        <v>118000</v>
      </c>
      <c r="H8" s="94">
        <f t="shared" si="1"/>
        <v>6762.0344335711261</v>
      </c>
      <c r="I8" s="94">
        <f t="shared" si="2"/>
        <v>111237.96556642887</v>
      </c>
    </row>
    <row r="9" spans="1:9" ht="15.75" customHeight="1" x14ac:dyDescent="0.25">
      <c r="A9" s="59">
        <f t="shared" si="3"/>
        <v>2028</v>
      </c>
      <c r="B9" s="32">
        <v>5773.32</v>
      </c>
      <c r="C9" s="93">
        <v>17000</v>
      </c>
      <c r="D9" s="93">
        <v>28000</v>
      </c>
      <c r="E9" s="93">
        <v>38000</v>
      </c>
      <c r="F9" s="93">
        <v>37000</v>
      </c>
      <c r="G9" s="94">
        <f t="shared" si="0"/>
        <v>120000</v>
      </c>
      <c r="H9" s="94">
        <f t="shared" si="1"/>
        <v>6598.7894540810448</v>
      </c>
      <c r="I9" s="94">
        <f t="shared" si="2"/>
        <v>113401.21054591896</v>
      </c>
    </row>
    <row r="10" spans="1:9" ht="15.75" customHeight="1" x14ac:dyDescent="0.25">
      <c r="A10" s="59">
        <f t="shared" si="3"/>
        <v>2029</v>
      </c>
      <c r="B10" s="32">
        <v>5615.4319999999998</v>
      </c>
      <c r="C10" s="93">
        <v>18000</v>
      </c>
      <c r="D10" s="93">
        <v>29000</v>
      </c>
      <c r="E10" s="93">
        <v>36000</v>
      </c>
      <c r="F10" s="93">
        <v>38000</v>
      </c>
      <c r="G10" s="94">
        <f t="shared" si="0"/>
        <v>121000</v>
      </c>
      <c r="H10" s="94">
        <f t="shared" si="1"/>
        <v>6418.3266234522307</v>
      </c>
      <c r="I10" s="94">
        <f t="shared" si="2"/>
        <v>114581.67337654777</v>
      </c>
    </row>
    <row r="11" spans="1:9" ht="15.75" customHeight="1" x14ac:dyDescent="0.25">
      <c r="A11" s="59">
        <f t="shared" si="3"/>
        <v>2030</v>
      </c>
      <c r="B11" s="32">
        <v>5454.3360000000002</v>
      </c>
      <c r="C11" s="93">
        <v>18000</v>
      </c>
      <c r="D11" s="93">
        <v>29000</v>
      </c>
      <c r="E11" s="93">
        <v>36000</v>
      </c>
      <c r="F11" s="93">
        <v>40000</v>
      </c>
      <c r="G11" s="94">
        <f t="shared" si="0"/>
        <v>123000</v>
      </c>
      <c r="H11" s="94">
        <f t="shared" si="1"/>
        <v>6234.1971128942432</v>
      </c>
      <c r="I11" s="94">
        <f t="shared" si="2"/>
        <v>116765.80288710576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6.5759845976876008E-2</v>
      </c>
    </row>
    <row r="5" spans="1:8" ht="15.75" customHeight="1" x14ac:dyDescent="0.25">
      <c r="B5" s="9" t="s">
        <v>70</v>
      </c>
      <c r="C5" s="33">
        <v>3.3172605752683042E-2</v>
      </c>
    </row>
    <row r="6" spans="1:8" ht="15.75" customHeight="1" x14ac:dyDescent="0.25">
      <c r="B6" s="9" t="s">
        <v>71</v>
      </c>
      <c r="C6" s="33">
        <v>0.112459329068909</v>
      </c>
    </row>
    <row r="7" spans="1:8" ht="15.75" customHeight="1" x14ac:dyDescent="0.25">
      <c r="B7" s="9" t="s">
        <v>72</v>
      </c>
      <c r="C7" s="33">
        <v>0.39361010626417459</v>
      </c>
    </row>
    <row r="8" spans="1:8" ht="15.75" customHeight="1" x14ac:dyDescent="0.25">
      <c r="B8" s="9" t="s">
        <v>73</v>
      </c>
      <c r="C8" s="33">
        <v>4.8637909429998967E-3</v>
      </c>
    </row>
    <row r="9" spans="1:8" ht="15.75" customHeight="1" x14ac:dyDescent="0.25">
      <c r="B9" s="9" t="s">
        <v>74</v>
      </c>
      <c r="C9" s="33">
        <v>0.276278084258817</v>
      </c>
    </row>
    <row r="10" spans="1:8" ht="15.75" customHeight="1" x14ac:dyDescent="0.25">
      <c r="B10" s="9" t="s">
        <v>75</v>
      </c>
      <c r="C10" s="33">
        <v>0.1138562377355406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3.090250199768375E-2</v>
      </c>
      <c r="D14" s="33">
        <v>3.090250199768375E-2</v>
      </c>
      <c r="E14" s="33">
        <v>3.090250199768375E-2</v>
      </c>
      <c r="F14" s="33">
        <v>3.090250199768375E-2</v>
      </c>
    </row>
    <row r="15" spans="1:8" ht="15.75" customHeight="1" x14ac:dyDescent="0.25">
      <c r="B15" s="9" t="s">
        <v>82</v>
      </c>
      <c r="C15" s="33">
        <v>0.1266394252048863</v>
      </c>
      <c r="D15" s="33">
        <v>0.1266394252048863</v>
      </c>
      <c r="E15" s="33">
        <v>0.1266394252048863</v>
      </c>
      <c r="F15" s="33">
        <v>0.1266394252048863</v>
      </c>
    </row>
    <row r="16" spans="1:8" ht="15.75" customHeight="1" x14ac:dyDescent="0.25">
      <c r="B16" s="9" t="s">
        <v>83</v>
      </c>
      <c r="C16" s="33">
        <v>1.675247975385152E-2</v>
      </c>
      <c r="D16" s="33">
        <v>1.675247975385152E-2</v>
      </c>
      <c r="E16" s="33">
        <v>1.675247975385152E-2</v>
      </c>
      <c r="F16" s="33">
        <v>1.675247975385152E-2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2.533730353389875E-2</v>
      </c>
      <c r="D19" s="33">
        <v>2.533730353389875E-2</v>
      </c>
      <c r="E19" s="33">
        <v>2.533730353389875E-2</v>
      </c>
      <c r="F19" s="33">
        <v>2.533730353389875E-2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9.7484367612660064E-2</v>
      </c>
      <c r="D21" s="33">
        <v>9.7484367612660064E-2</v>
      </c>
      <c r="E21" s="33">
        <v>9.7484367612660064E-2</v>
      </c>
      <c r="F21" s="33">
        <v>9.7484367612660064E-2</v>
      </c>
    </row>
    <row r="22" spans="1:8" ht="15.75" customHeight="1" x14ac:dyDescent="0.25">
      <c r="B22" s="9" t="s">
        <v>89</v>
      </c>
      <c r="C22" s="33">
        <v>0.70288392189701954</v>
      </c>
      <c r="D22" s="33">
        <v>0.70288392189701954</v>
      </c>
      <c r="E22" s="33">
        <v>0.70288392189701954</v>
      </c>
      <c r="F22" s="33">
        <v>0.70288392189701954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3.7058319999999999E-2</v>
      </c>
    </row>
    <row r="27" spans="1:8" ht="15.75" customHeight="1" x14ac:dyDescent="0.25">
      <c r="B27" s="9" t="s">
        <v>92</v>
      </c>
      <c r="C27" s="33">
        <v>3.1722030000000002E-3</v>
      </c>
    </row>
    <row r="28" spans="1:8" ht="15.75" customHeight="1" x14ac:dyDescent="0.25">
      <c r="B28" s="9" t="s">
        <v>93</v>
      </c>
      <c r="C28" s="33">
        <v>0.26537214399999998</v>
      </c>
    </row>
    <row r="29" spans="1:8" ht="15.75" customHeight="1" x14ac:dyDescent="0.25">
      <c r="B29" s="9" t="s">
        <v>94</v>
      </c>
      <c r="C29" s="33">
        <v>8.9267518000000004E-2</v>
      </c>
    </row>
    <row r="30" spans="1:8" ht="15.75" customHeight="1" x14ac:dyDescent="0.25">
      <c r="B30" s="9" t="s">
        <v>95</v>
      </c>
      <c r="C30" s="33">
        <v>3.4850704000000003E-2</v>
      </c>
    </row>
    <row r="31" spans="1:8" ht="15.75" customHeight="1" x14ac:dyDescent="0.25">
      <c r="B31" s="9" t="s">
        <v>96</v>
      </c>
      <c r="C31" s="33">
        <v>5.2997323999999998E-2</v>
      </c>
    </row>
    <row r="32" spans="1:8" ht="15.75" customHeight="1" x14ac:dyDescent="0.25">
      <c r="B32" s="9" t="s">
        <v>97</v>
      </c>
      <c r="C32" s="33">
        <v>4.1757296000000013E-2</v>
      </c>
    </row>
    <row r="33" spans="2:3" ht="15.75" customHeight="1" x14ac:dyDescent="0.25">
      <c r="B33" s="9" t="s">
        <v>98</v>
      </c>
      <c r="C33" s="33">
        <v>5.6826768999999999E-2</v>
      </c>
    </row>
    <row r="34" spans="2:3" ht="15.75" customHeight="1" x14ac:dyDescent="0.25">
      <c r="B34" s="9" t="s">
        <v>99</v>
      </c>
      <c r="C34" s="33">
        <v>0.41869772199999999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0.14632110297679901</v>
      </c>
      <c r="D4" s="96">
        <v>0.14632110297679901</v>
      </c>
      <c r="E4" s="96">
        <v>0.10602942854166</v>
      </c>
      <c r="F4" s="96">
        <v>0.15473890304565399</v>
      </c>
      <c r="G4" s="96">
        <v>9.7377270460128798E-2</v>
      </c>
    </row>
    <row r="5" spans="1:15" ht="15.75" customHeight="1" x14ac:dyDescent="0.25">
      <c r="B5" s="59" t="s">
        <v>105</v>
      </c>
      <c r="C5" s="96">
        <v>8.6890675127506298E-2</v>
      </c>
      <c r="D5" s="96">
        <v>8.6890675127506298E-2</v>
      </c>
      <c r="E5" s="96">
        <v>3.8787156343460097E-2</v>
      </c>
      <c r="F5" s="96">
        <v>6.6946990787982899E-2</v>
      </c>
      <c r="G5" s="96">
        <v>2.5878155604004902E-2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4.1757505387067802E-2</v>
      </c>
      <c r="D10" s="96">
        <v>4.1757505387067802E-2</v>
      </c>
      <c r="E10" s="96">
        <v>4.7525834292173413E-2</v>
      </c>
      <c r="F10" s="96">
        <v>4.0686640888452502E-2</v>
      </c>
      <c r="G10" s="96">
        <v>8.9164137840270996E-2</v>
      </c>
    </row>
    <row r="11" spans="1:15" ht="15.75" customHeight="1" x14ac:dyDescent="0.25">
      <c r="B11" s="59" t="s">
        <v>110</v>
      </c>
      <c r="C11" s="96">
        <v>5.9907566756010097E-2</v>
      </c>
      <c r="D11" s="96">
        <v>5.9907566756010097E-2</v>
      </c>
      <c r="E11" s="96">
        <v>2.47737169265747E-2</v>
      </c>
      <c r="F11" s="96">
        <v>7.0357141084969E-3</v>
      </c>
      <c r="G11" s="96">
        <v>1.7612216994166398E-2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0.54814867350000007</v>
      </c>
      <c r="D14" s="98">
        <v>0.52809382599400001</v>
      </c>
      <c r="E14" s="98">
        <v>0.52809382599400001</v>
      </c>
      <c r="F14" s="98">
        <v>0.246947057985</v>
      </c>
      <c r="G14" s="98">
        <v>0.246947057985</v>
      </c>
      <c r="H14" s="99">
        <v>0.46899999999999997</v>
      </c>
      <c r="I14" s="99">
        <v>0.46899999999999997</v>
      </c>
      <c r="J14" s="99">
        <v>0.46899999999999997</v>
      </c>
      <c r="K14" s="99">
        <v>0.46899999999999997</v>
      </c>
      <c r="L14" s="99">
        <v>0.42399999999999999</v>
      </c>
      <c r="M14" s="99">
        <v>0.42399999999999999</v>
      </c>
      <c r="N14" s="99">
        <v>0.42399999999999999</v>
      </c>
      <c r="O14" s="99">
        <v>0.42399999999999999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0.3023692231273965</v>
      </c>
      <c r="D15" s="95">
        <f t="shared" si="0"/>
        <v>0.29130658820098426</v>
      </c>
      <c r="E15" s="95">
        <f t="shared" si="0"/>
        <v>0.29130658820098426</v>
      </c>
      <c r="F15" s="95">
        <f t="shared" si="0"/>
        <v>0.1362206891786277</v>
      </c>
      <c r="G15" s="95">
        <f t="shared" si="0"/>
        <v>0.1362206891786277</v>
      </c>
      <c r="H15" s="95">
        <f t="shared" si="0"/>
        <v>0.258709311</v>
      </c>
      <c r="I15" s="95">
        <f t="shared" si="0"/>
        <v>0.258709311</v>
      </c>
      <c r="J15" s="95">
        <f t="shared" si="0"/>
        <v>0.258709311</v>
      </c>
      <c r="K15" s="95">
        <f t="shared" si="0"/>
        <v>0.258709311</v>
      </c>
      <c r="L15" s="95">
        <f t="shared" si="0"/>
        <v>0.23388645599999999</v>
      </c>
      <c r="M15" s="95">
        <f t="shared" si="0"/>
        <v>0.23388645599999999</v>
      </c>
      <c r="N15" s="95">
        <f t="shared" si="0"/>
        <v>0.23388645599999999</v>
      </c>
      <c r="O15" s="95">
        <f t="shared" si="0"/>
        <v>0.23388645599999999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0.76553148031234697</v>
      </c>
      <c r="D2" s="96">
        <v>0.58960089999999998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0.115765675902367</v>
      </c>
      <c r="D3" s="96">
        <v>0.16178020000000001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0.115296460688114</v>
      </c>
      <c r="D4" s="96">
        <v>0.2179171</v>
      </c>
      <c r="E4" s="96">
        <v>0.86853903532028198</v>
      </c>
      <c r="F4" s="96">
        <v>0.72773998975753795</v>
      </c>
      <c r="G4" s="96">
        <v>0</v>
      </c>
    </row>
    <row r="5" spans="1:7" x14ac:dyDescent="0.25">
      <c r="B5" s="67" t="s">
        <v>122</v>
      </c>
      <c r="C5" s="95">
        <v>3.40638309717193E-3</v>
      </c>
      <c r="D5" s="95">
        <v>3.0701800000000098E-2</v>
      </c>
      <c r="E5" s="95">
        <v>0.13146096467971799</v>
      </c>
      <c r="F5" s="95">
        <v>0.27226001024246199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2022-02-22T00:09:34Z</dcterms:modified>
</cp:coreProperties>
</file>