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<sst xmlns="http://schemas.openxmlformats.org/spreadsheetml/2006/main" count="1425" uniqueCount="275">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</sst>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65831.185454545455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0.69095348837209303</v>
      </c>
      <c r="D2" s="148">
        <v>0.17990116279069771</v>
      </c>
      <c r="E2" s="148">
        <v>0.10839186046511631</v>
      </c>
      <c r="F2" s="148">
        <v>2.0753488372093027E-2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C54" sqref="C54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147911.56179969295</v>
      </c>
    </row>
    <row r="4" spans="1:3" ht="15.75" customHeight="1" x14ac:dyDescent="0.2">
      <c r="B4" s="4" t="s">
        <v>3</v>
      </c>
      <c r="C4" s="132">
        <v>36237.042598196218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42607.024524064065</v>
      </c>
    </row>
    <row r="7" spans="1:3" ht="15.75" customHeight="1" x14ac:dyDescent="0.2">
      <c r="B7" s="18" t="s">
        <v>65</v>
      </c>
      <c r="C7" s="95">
        <v>9.6000000000000002E-2</v>
      </c>
    </row>
    <row r="8" spans="1:3" ht="15.75" customHeight="1" x14ac:dyDescent="0.2">
      <c r="B8" s="4" t="s">
        <v>64</v>
      </c>
      <c r="C8" s="13">
        <v>0.28999999165534973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0.35460000000000003</v>
      </c>
    </row>
    <row r="11" spans="1:3" ht="15.75" customHeight="1" x14ac:dyDescent="0.2">
      <c r="B11" s="4" t="s">
        <v>174</v>
      </c>
      <c r="C11" s="22">
        <v>0.20788235294117649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5.7487411598302689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40</v>
      </c>
    </row>
    <row r="23" spans="1:3" ht="15.75" customHeight="1" x14ac:dyDescent="0.2">
      <c r="B23" s="89" t="s">
        <v>269</v>
      </c>
      <c r="C23" s="13">
        <v>70</v>
      </c>
    </row>
    <row r="24" spans="1:3" ht="15.75" customHeight="1" x14ac:dyDescent="0.2">
      <c r="B24" s="89" t="s">
        <v>270</v>
      </c>
      <c r="C24" s="13">
        <v>95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32553.092708537501</v>
      </c>
      <c r="D34" s="91"/>
      <c r="E34" s="92"/>
    </row>
    <row r="35" spans="1:5" ht="15" customHeight="1" x14ac:dyDescent="0.25">
      <c r="B35" s="90" t="s">
        <v>108</v>
      </c>
      <c r="C35" s="26">
        <v>52328.963351967221</v>
      </c>
      <c r="D35" s="91"/>
      <c r="E35" s="91"/>
    </row>
    <row r="36" spans="1:5" ht="15.75" customHeight="1" x14ac:dyDescent="0.25">
      <c r="B36" s="90" t="s">
        <v>109</v>
      </c>
      <c r="C36" s="26">
        <v>36879.654660967404</v>
      </c>
      <c r="D36" s="91"/>
    </row>
    <row r="37" spans="1:5" ht="15.75" customHeight="1" x14ac:dyDescent="0.25">
      <c r="B37" s="90" t="s">
        <v>110</v>
      </c>
      <c r="C37" s="26">
        <v>23059.077602058238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27140.07323098557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33055.333394017158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22649.974670736192</v>
      </c>
      <c r="D42" s="91"/>
    </row>
    <row r="43" spans="1:5" ht="15.75" customHeight="1" x14ac:dyDescent="0.25">
      <c r="B43" s="90" t="s">
        <v>110</v>
      </c>
      <c r="C43" s="130">
        <f t="shared" si="0"/>
        <v>19368.382503727375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5413.0194775519312</v>
      </c>
    </row>
    <row r="47" spans="1:5" ht="15.75" customHeight="1" x14ac:dyDescent="0.25">
      <c r="B47" s="90" t="s">
        <v>112</v>
      </c>
      <c r="C47" s="131">
        <f t="shared" ref="C47:C49" si="1">C53*C$6</f>
        <v>19273.629957950059</v>
      </c>
    </row>
    <row r="48" spans="1:5" ht="15.75" customHeight="1" x14ac:dyDescent="0.25">
      <c r="B48" s="90" t="s">
        <v>113</v>
      </c>
      <c r="C48" s="131">
        <f t="shared" si="1"/>
        <v>14229.679990231214</v>
      </c>
    </row>
    <row r="49" spans="1:3" ht="15.75" customHeight="1" x14ac:dyDescent="0.25">
      <c r="B49" s="90" t="s">
        <v>114</v>
      </c>
      <c r="C49" s="131">
        <f t="shared" si="1"/>
        <v>3690.6950983308625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0.28999999165534973</v>
      </c>
      <c r="E11" s="109">
        <f>'Baseline year demographics'!$C8</f>
        <v>0.28999999165534973</v>
      </c>
      <c r="F11" s="109">
        <f>'Baseline year demographics'!$C8</f>
        <v>0.28999999165534973</v>
      </c>
      <c r="G11" s="109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0.28999999165534973</v>
      </c>
      <c r="I16" s="16">
        <f>'Baseline year demographics'!$C$8</f>
        <v>0.28999999165534973</v>
      </c>
      <c r="J16" s="16">
        <f>'Baseline year demographics'!$C$8</f>
        <v>0.28999999165534973</v>
      </c>
      <c r="K16" s="16">
        <f>'Baseline year demographics'!$C$8</f>
        <v>0.28999999165534973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2.7839999198913574E-2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1.9487999439239501E-2</v>
      </c>
      <c r="M31" s="16">
        <f>'Baseline year demographics'!$C$8*('Baseline year demographics'!$C$9)*(0.7)</f>
        <v>0.20299999415874481</v>
      </c>
      <c r="N31" s="16">
        <f>'Baseline year demographics'!$C$8*('Baseline year demographics'!$C$9)*(0.7)</f>
        <v>0.20299999415874481</v>
      </c>
      <c r="O31" s="16">
        <f>'Baseline year demographics'!$C$8*('Baseline year demographics'!$C$9)*(0.7)</f>
        <v>0.20299999415874481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8.3519997596740725E-3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6.8160000801086432E-2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3.3398400392532349E-2</v>
      </c>
      <c r="M34" s="16">
        <f>(1-'Baseline year demographics'!$C$8)*('Baseline year demographics'!$C$9)*(0.49)</f>
        <v>0.34790000408887861</v>
      </c>
      <c r="N34" s="16">
        <f>(1-'Baseline year demographics'!$C$8)*('Baseline year demographics'!$C$9)*(0.49)</f>
        <v>0.34790000408887861</v>
      </c>
      <c r="O34" s="16">
        <f>(1-'Baseline year demographics'!$C$8)*('Baseline year demographics'!$C$9)*(0.49)</f>
        <v>0.34790000408887861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1.4313600168228149E-2</v>
      </c>
      <c r="M35" s="16">
        <f>(1-'Baseline year demographics'!$C$8)*('Baseline year demographics'!$C$9)*(0.21)</f>
        <v>0.14910000175237656</v>
      </c>
      <c r="N35" s="16">
        <f>(1-'Baseline year demographics'!$C$8)*('Baseline year demographics'!$C$9)*(0.21)</f>
        <v>0.14910000175237656</v>
      </c>
      <c r="O35" s="16">
        <f>(1-'Baseline year demographics'!$C$8)*('Baseline year demographics'!$C$9)*(0.21)</f>
        <v>0.14910000175237656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2.0448000240325927E-2</v>
      </c>
      <c r="M36" s="16">
        <f>(1-'Baseline year demographics'!$C$8)*('Baseline year demographics'!$C$9)*(0.3)</f>
        <v>0.21300000250339507</v>
      </c>
      <c r="N36" s="16">
        <f>(1-'Baseline year demographics'!$C$8)*('Baseline year demographics'!$C$9)*(0.3)</f>
        <v>0.21300000250339507</v>
      </c>
      <c r="O36" s="16">
        <f>(1-'Baseline year demographics'!$C$8)*('Baseline year demographics'!$C$9)*(0.3)</f>
        <v>0.21300000250339507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 / 663685</f>
        <v>8.0359407449819314E-2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0.221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0.63400000000000001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3.1E-2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1.0000000000000001E-5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4" sqref="E14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36937.237999999998</v>
      </c>
      <c r="C2" s="134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5">
        <f>D2+E2+F2+G2</f>
        <v>144820.78832353037</v>
      </c>
      <c r="I2" s="136">
        <f t="shared" ref="I2:I15" si="0">(B2 + 25.36*B2/(1000-25.36))/(1-0.13)</f>
        <v>43561.310229724666</v>
      </c>
      <c r="J2" s="137">
        <f t="shared" ref="J2:J15" si="1">D2/H2</f>
        <v>0.22478190517658092</v>
      </c>
      <c r="K2" s="135">
        <f>H2-I2</f>
        <v>101259.47809380571</v>
      </c>
      <c r="L2" s="134"/>
    </row>
    <row r="3" spans="1:12" ht="15.75" customHeight="1" x14ac:dyDescent="0.2">
      <c r="A3" s="3">
        <v>2018</v>
      </c>
      <c r="B3" s="80">
        <v>37637.469999999994</v>
      </c>
      <c r="C3" s="134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5">
        <f t="shared" ref="H3:H15" si="2">D3+E3+F3+G3</f>
        <v>150184.73109000333</v>
      </c>
      <c r="I3" s="136">
        <f t="shared" si="0"/>
        <v>44387.11705872418</v>
      </c>
      <c r="J3" s="137">
        <f t="shared" si="1"/>
        <v>0.2261243389269646</v>
      </c>
      <c r="K3" s="135">
        <f t="shared" ref="K3:K15" si="3">H3-I3</f>
        <v>105797.61403127915</v>
      </c>
      <c r="L3" s="134"/>
    </row>
    <row r="4" spans="1:12" ht="15.75" customHeight="1" x14ac:dyDescent="0.2">
      <c r="A4" s="3">
        <v>2019</v>
      </c>
      <c r="B4" s="80">
        <v>38512.759999999995</v>
      </c>
      <c r="C4" s="134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5">
        <f t="shared" si="2"/>
        <v>155755.88682546647</v>
      </c>
      <c r="I4" s="136">
        <f t="shared" si="0"/>
        <v>45419.375594973586</v>
      </c>
      <c r="J4" s="137">
        <f t="shared" si="1"/>
        <v>0.22746231665658048</v>
      </c>
      <c r="K4" s="135">
        <f t="shared" si="3"/>
        <v>110336.51123049288</v>
      </c>
      <c r="L4" s="134"/>
    </row>
    <row r="5" spans="1:12" ht="15.75" customHeight="1" x14ac:dyDescent="0.2">
      <c r="A5" s="3">
        <v>2020</v>
      </c>
      <c r="B5" s="80">
        <v>39212.991999999998</v>
      </c>
      <c r="C5" s="134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5">
        <f t="shared" si="2"/>
        <v>161542.58582509682</v>
      </c>
      <c r="I5" s="136">
        <f t="shared" si="0"/>
        <v>46245.182423973107</v>
      </c>
      <c r="J5" s="137">
        <f t="shared" si="1"/>
        <v>0.22879563463985048</v>
      </c>
      <c r="K5" s="135">
        <f t="shared" si="3"/>
        <v>115297.40340112371</v>
      </c>
      <c r="L5" s="134"/>
    </row>
    <row r="6" spans="1:12" ht="15.75" customHeight="1" x14ac:dyDescent="0.2">
      <c r="A6" s="3">
        <v>2021</v>
      </c>
      <c r="B6" s="80">
        <v>39913.223999999995</v>
      </c>
      <c r="C6" s="134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5">
        <f t="shared" si="2"/>
        <v>167261.41728953263</v>
      </c>
      <c r="I6" s="136">
        <f t="shared" si="0"/>
        <v>47070.98925297262</v>
      </c>
      <c r="J6" s="137">
        <f t="shared" si="1"/>
        <v>0.22785839850201664</v>
      </c>
      <c r="K6" s="135">
        <f t="shared" si="3"/>
        <v>120190.42803656001</v>
      </c>
      <c r="L6" s="134"/>
    </row>
    <row r="7" spans="1:12" ht="15.75" customHeight="1" x14ac:dyDescent="0.2">
      <c r="A7" s="3">
        <v>2022</v>
      </c>
      <c r="B7" s="80">
        <v>40788.513999999996</v>
      </c>
      <c r="C7" s="134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5">
        <f t="shared" si="2"/>
        <v>173185.88968891287</v>
      </c>
      <c r="I7" s="136">
        <f t="shared" si="0"/>
        <v>48103.247789222019</v>
      </c>
      <c r="J7" s="137">
        <f t="shared" si="1"/>
        <v>0.22692082655192061</v>
      </c>
      <c r="K7" s="135">
        <f t="shared" si="3"/>
        <v>125082.64189969085</v>
      </c>
      <c r="L7" s="134"/>
    </row>
    <row r="8" spans="1:12" ht="15.75" customHeight="1" x14ac:dyDescent="0.2">
      <c r="A8" s="3">
        <v>2023</v>
      </c>
      <c r="B8" s="80">
        <v>41663.803999999996</v>
      </c>
      <c r="C8" s="134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5">
        <f t="shared" si="2"/>
        <v>179323.5232213714</v>
      </c>
      <c r="I8" s="136">
        <f t="shared" si="0"/>
        <v>49135.506325471426</v>
      </c>
      <c r="J8" s="137">
        <f t="shared" si="1"/>
        <v>0.22598293640588846</v>
      </c>
      <c r="K8" s="135">
        <f t="shared" si="3"/>
        <v>130188.01689589999</v>
      </c>
      <c r="L8" s="134"/>
    </row>
    <row r="9" spans="1:12" ht="15.75" customHeight="1" x14ac:dyDescent="0.2">
      <c r="A9" s="3">
        <v>2024</v>
      </c>
      <c r="B9" s="80">
        <v>42364.035999999993</v>
      </c>
      <c r="C9" s="134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5">
        <f t="shared" si="2"/>
        <v>185682.1180238206</v>
      </c>
      <c r="I9" s="136">
        <f t="shared" si="0"/>
        <v>49961.313154470939</v>
      </c>
      <c r="J9" s="137">
        <f t="shared" si="1"/>
        <v>0.22504474586489395</v>
      </c>
      <c r="K9" s="135">
        <f t="shared" si="3"/>
        <v>135720.80486934967</v>
      </c>
      <c r="L9" s="134"/>
    </row>
    <row r="10" spans="1:12" ht="15.75" customHeight="1" x14ac:dyDescent="0.2">
      <c r="A10" s="3">
        <v>2025</v>
      </c>
      <c r="B10" s="80">
        <v>43414.383999999998</v>
      </c>
      <c r="C10" s="134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5">
        <f t="shared" si="2"/>
        <v>192269.76478456229</v>
      </c>
      <c r="I10" s="136">
        <f t="shared" si="0"/>
        <v>51200.023397970224</v>
      </c>
      <c r="J10" s="137">
        <f t="shared" si="1"/>
        <v>0.22410627291414709</v>
      </c>
      <c r="K10" s="135">
        <f t="shared" si="3"/>
        <v>141069.74138659207</v>
      </c>
      <c r="L10" s="134"/>
    </row>
    <row r="11" spans="1:12" ht="15.75" customHeight="1" x14ac:dyDescent="0.2">
      <c r="A11" s="3">
        <v>2026</v>
      </c>
      <c r="B11" s="80">
        <v>44289.673999999999</v>
      </c>
      <c r="C11" s="134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5">
        <f t="shared" si="2"/>
        <v>198754.34313975048</v>
      </c>
      <c r="I11" s="136">
        <f t="shared" si="0"/>
        <v>52232.281934219631</v>
      </c>
      <c r="J11" s="137">
        <f t="shared" si="1"/>
        <v>0.22332290255426968</v>
      </c>
      <c r="K11" s="135">
        <f t="shared" si="3"/>
        <v>146522.06120553083</v>
      </c>
      <c r="L11" s="134"/>
    </row>
    <row r="12" spans="1:12" ht="15.75" customHeight="1" x14ac:dyDescent="0.2">
      <c r="A12" s="3">
        <v>2027</v>
      </c>
      <c r="B12" s="80">
        <v>45164.963999999993</v>
      </c>
      <c r="C12" s="134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5">
        <f t="shared" si="2"/>
        <v>205460.1076061065</v>
      </c>
      <c r="I12" s="136">
        <f t="shared" si="0"/>
        <v>53264.540470469015</v>
      </c>
      <c r="J12" s="137">
        <f t="shared" si="1"/>
        <v>0.22253957970232421</v>
      </c>
      <c r="K12" s="135">
        <f t="shared" si="3"/>
        <v>152195.56713563748</v>
      </c>
      <c r="L12" s="134"/>
    </row>
    <row r="13" spans="1:12" ht="15.75" customHeight="1" x14ac:dyDescent="0.2">
      <c r="A13" s="3">
        <v>2028</v>
      </c>
      <c r="B13" s="80">
        <v>46040.253999999994</v>
      </c>
      <c r="C13" s="134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5">
        <f t="shared" si="2"/>
        <v>212394.68462917235</v>
      </c>
      <c r="I13" s="136">
        <f t="shared" si="0"/>
        <v>54296.799006718415</v>
      </c>
      <c r="J13" s="137">
        <f t="shared" si="1"/>
        <v>0.22175632418835778</v>
      </c>
      <c r="K13" s="135">
        <f t="shared" si="3"/>
        <v>158097.88562245393</v>
      </c>
      <c r="L13" s="134"/>
    </row>
    <row r="14" spans="1:12" ht="15.75" customHeight="1" x14ac:dyDescent="0.2">
      <c r="A14" s="3">
        <v>2029</v>
      </c>
      <c r="B14" s="80">
        <v>47090.601999999999</v>
      </c>
      <c r="C14" s="134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5">
        <f t="shared" si="2"/>
        <v>219565.96628148269</v>
      </c>
      <c r="I14" s="136">
        <f t="shared" si="0"/>
        <v>55535.509250217707</v>
      </c>
      <c r="J14" s="137">
        <f t="shared" si="1"/>
        <v>0.2209731558227043</v>
      </c>
      <c r="K14" s="135">
        <f t="shared" si="3"/>
        <v>164030.45703126499</v>
      </c>
      <c r="L14" s="134"/>
    </row>
    <row r="15" spans="1:12" ht="15.75" customHeight="1" x14ac:dyDescent="0.2">
      <c r="A15" s="3">
        <v>2030</v>
      </c>
      <c r="B15" s="80">
        <v>47965.891999999993</v>
      </c>
      <c r="C15" s="134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5">
        <f t="shared" si="2"/>
        <v>226982.11960034168</v>
      </c>
      <c r="I15" s="136">
        <f t="shared" si="0"/>
        <v>56567.767786467099</v>
      </c>
      <c r="J15" s="137">
        <f t="shared" si="1"/>
        <v>0.22019009439408685</v>
      </c>
      <c r="K15" s="135">
        <f t="shared" si="3"/>
        <v>170414.35181387459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1.0000000000000001E-5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0.15001162790697675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0.15001162790697675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0.2193779069767442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0.42916860465116291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0.44405697674418604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0.2268</v>
      </c>
    </row>
    <row r="17" spans="1:11" x14ac:dyDescent="0.2">
      <c r="B17" s="10" t="s">
        <v>9</v>
      </c>
      <c r="K17" s="97">
        <f>'Prevalence of anaemia'!F3</f>
        <v>0.2268</v>
      </c>
    </row>
    <row r="18" spans="1:11" x14ac:dyDescent="0.2">
      <c r="B18" s="10" t="s">
        <v>10</v>
      </c>
      <c r="K18" s="97">
        <f>'Prevalence of anaemia'!G3</f>
        <v>0.2268</v>
      </c>
    </row>
    <row r="19" spans="1:11" x14ac:dyDescent="0.2">
      <c r="B19" s="10" t="s">
        <v>111</v>
      </c>
      <c r="K19" s="97">
        <f>'Prevalence of anaemia'!H3</f>
        <v>0.26401200000000002</v>
      </c>
    </row>
    <row r="20" spans="1:11" x14ac:dyDescent="0.2">
      <c r="B20" s="10" t="s">
        <v>112</v>
      </c>
      <c r="K20" s="97">
        <f>'Prevalence of anaemia'!I3</f>
        <v>0.26401200000000002</v>
      </c>
    </row>
    <row r="21" spans="1:11" x14ac:dyDescent="0.2">
      <c r="B21" s="10" t="s">
        <v>113</v>
      </c>
      <c r="K21" s="97">
        <f>'Prevalence of anaemia'!J3</f>
        <v>0.26401200000000002</v>
      </c>
    </row>
    <row r="22" spans="1:11" x14ac:dyDescent="0.2">
      <c r="B22" s="10" t="s">
        <v>114</v>
      </c>
      <c r="K22" s="97">
        <f>'Prevalence of anaemia'!K3</f>
        <v>0.26401200000000002</v>
      </c>
    </row>
    <row r="23" spans="1:11" x14ac:dyDescent="0.2">
      <c r="B23" s="10" t="s">
        <v>107</v>
      </c>
      <c r="K23" s="97">
        <f>'Prevalence of anaemia'!L3</f>
        <v>0.18858</v>
      </c>
    </row>
    <row r="24" spans="1:11" x14ac:dyDescent="0.2">
      <c r="B24" s="10" t="s">
        <v>108</v>
      </c>
      <c r="K24" s="97">
        <f>'Prevalence of anaemia'!M3</f>
        <v>0.18858</v>
      </c>
    </row>
    <row r="25" spans="1:11" x14ac:dyDescent="0.2">
      <c r="B25" s="10" t="s">
        <v>109</v>
      </c>
      <c r="K25" s="97">
        <f>'Prevalence of anaemia'!N3</f>
        <v>0.18858</v>
      </c>
    </row>
    <row r="26" spans="1:11" x14ac:dyDescent="0.2">
      <c r="B26" s="10" t="s">
        <v>110</v>
      </c>
      <c r="K26" s="97">
        <f>'Prevalence of anaemia'!O3</f>
        <v>0.18858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0.51451172252812727</v>
      </c>
      <c r="D2" s="81">
        <f t="shared" si="0"/>
        <v>0.51451172252812727</v>
      </c>
      <c r="E2" s="81">
        <f t="shared" si="0"/>
        <v>0.41071579356015153</v>
      </c>
      <c r="F2" s="81">
        <f t="shared" si="0"/>
        <v>0.20567826490992058</v>
      </c>
      <c r="G2" s="81">
        <f t="shared" si="0"/>
        <v>0.19508506559759398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0.33547664956489598</v>
      </c>
      <c r="D3" s="81">
        <f t="shared" si="1"/>
        <v>0.33547664956489598</v>
      </c>
      <c r="E3" s="81">
        <f t="shared" si="1"/>
        <v>0.36990629946310427</v>
      </c>
      <c r="F3" s="81">
        <f t="shared" si="1"/>
        <v>0.36515313043891651</v>
      </c>
      <c r="G3" s="81">
        <f t="shared" si="1"/>
        <v>0.36085795765821999</v>
      </c>
    </row>
    <row r="4" spans="1:7" ht="15.75" customHeight="1" x14ac:dyDescent="0.2">
      <c r="A4" s="11"/>
      <c r="B4" s="12" t="s">
        <v>25</v>
      </c>
      <c r="C4" s="81">
        <v>9.5362055257404113E-2</v>
      </c>
      <c r="D4" s="81">
        <v>9.5362055257404113E-2</v>
      </c>
      <c r="E4" s="81">
        <v>0.15106594116477839</v>
      </c>
      <c r="F4" s="81">
        <v>0.27116005764261586</v>
      </c>
      <c r="G4" s="81">
        <v>0.28450398529119458</v>
      </c>
    </row>
    <row r="5" spans="1:7" ht="15.75" customHeight="1" x14ac:dyDescent="0.2">
      <c r="A5" s="11"/>
      <c r="B5" s="12" t="s">
        <v>26</v>
      </c>
      <c r="C5" s="81">
        <v>5.4649572649572653E-2</v>
      </c>
      <c r="D5" s="81">
        <v>5.4649572649572653E-2</v>
      </c>
      <c r="E5" s="81">
        <v>6.8311965811965816E-2</v>
      </c>
      <c r="F5" s="81">
        <v>0.15800854700854702</v>
      </c>
      <c r="G5" s="81">
        <v>0.15955299145299146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0.92603529411764696</v>
      </c>
      <c r="D14" s="84">
        <v>0.59921941176470606</v>
      </c>
      <c r="E14" s="83">
        <v>1.7647058823529412E-2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0.24740340030911903</v>
      </c>
      <c r="E16" s="83">
        <v>0.92682457496136006</v>
      </c>
      <c r="F16" s="86">
        <v>0.71431375579598144</v>
      </c>
      <c r="G16" s="86">
        <v>0</v>
      </c>
    </row>
    <row r="17" spans="2:7" ht="15.75" customHeight="1" x14ac:dyDescent="0.2">
      <c r="B17" s="4" t="s">
        <v>40</v>
      </c>
      <c r="C17" s="83">
        <v>3.9215686275895219E-6</v>
      </c>
      <c r="D17" s="87">
        <v>-1.1047367942715879E-5</v>
      </c>
      <c r="E17" s="83">
        <v>2.9400915234718328E-2</v>
      </c>
      <c r="F17" s="86">
        <v>0.28488232263539115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2.0476525423728815</v>
      </c>
      <c r="C2" s="88">
        <v>2.0476525423728815</v>
      </c>
      <c r="D2" s="88">
        <v>6.9428898305084754</v>
      </c>
      <c r="E2" s="88">
        <v>6.6869618644067801</v>
      </c>
      <c r="F2" s="88">
        <v>2.3356144067796611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B14" sqref="B1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0.7732</v>
      </c>
      <c r="F2" s="97">
        <f t="shared" si="0"/>
        <v>0.7732</v>
      </c>
      <c r="G2" s="97">
        <f t="shared" si="0"/>
        <v>0.7732</v>
      </c>
      <c r="H2" s="97">
        <f t="shared" si="0"/>
        <v>0.73598799999999998</v>
      </c>
      <c r="I2" s="97">
        <f t="shared" si="0"/>
        <v>0.73598799999999998</v>
      </c>
      <c r="J2" s="97">
        <f t="shared" si="0"/>
        <v>0.73598799999999998</v>
      </c>
      <c r="K2" s="97">
        <f t="shared" si="0"/>
        <v>0.73598799999999998</v>
      </c>
      <c r="L2" s="97">
        <f t="shared" si="0"/>
        <v>0.81142000000000003</v>
      </c>
      <c r="M2" s="97">
        <f t="shared" si="0"/>
        <v>0.81142000000000003</v>
      </c>
      <c r="N2" s="97">
        <f t="shared" si="0"/>
        <v>0.81142000000000003</v>
      </c>
      <c r="O2" s="97">
        <f t="shared" si="0"/>
        <v>0.81142000000000003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0.2268</v>
      </c>
      <c r="F3" s="97">
        <f t="shared" si="1"/>
        <v>0.2268</v>
      </c>
      <c r="G3" s="97">
        <f t="shared" si="1"/>
        <v>0.2268</v>
      </c>
      <c r="H3" s="97">
        <f t="shared" si="1"/>
        <v>0.26401200000000002</v>
      </c>
      <c r="I3" s="97">
        <f t="shared" si="1"/>
        <v>0.26401200000000002</v>
      </c>
      <c r="J3" s="97">
        <f t="shared" si="1"/>
        <v>0.26401200000000002</v>
      </c>
      <c r="K3" s="97">
        <f t="shared" si="1"/>
        <v>0.26401200000000002</v>
      </c>
      <c r="L3" s="97">
        <f t="shared" si="1"/>
        <v>0.18858</v>
      </c>
      <c r="M3" s="97">
        <f t="shared" si="1"/>
        <v>0.18858</v>
      </c>
      <c r="N3" s="97">
        <f t="shared" si="1"/>
        <v>0.18858</v>
      </c>
      <c r="O3" s="97">
        <f>O6</f>
        <v>0.18858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0.54</v>
      </c>
      <c r="F5" s="100">
        <v>0.54</v>
      </c>
      <c r="G5" s="101">
        <v>0.54</v>
      </c>
      <c r="H5" s="102">
        <v>0.62860000000000005</v>
      </c>
      <c r="I5" s="102">
        <v>0.62860000000000005</v>
      </c>
      <c r="J5" s="102">
        <v>0.62860000000000005</v>
      </c>
      <c r="K5" s="102">
        <v>0.62860000000000005</v>
      </c>
      <c r="L5" s="102">
        <v>0.44900000000000001</v>
      </c>
      <c r="M5" s="102">
        <v>0.44900000000000001</v>
      </c>
      <c r="N5" s="102">
        <v>0.44900000000000001</v>
      </c>
      <c r="O5" s="102">
        <v>0.44900000000000001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0.2268</v>
      </c>
      <c r="F6" s="141">
        <f t="shared" ref="F6:O6" si="2">0.42*F5</f>
        <v>0.2268</v>
      </c>
      <c r="G6" s="141">
        <f t="shared" si="2"/>
        <v>0.2268</v>
      </c>
      <c r="H6" s="141">
        <f t="shared" si="2"/>
        <v>0.26401200000000002</v>
      </c>
      <c r="I6" s="141">
        <f t="shared" si="2"/>
        <v>0.26401200000000002</v>
      </c>
      <c r="J6" s="141">
        <f t="shared" si="2"/>
        <v>0.26401200000000002</v>
      </c>
      <c r="K6" s="141">
        <f t="shared" si="2"/>
        <v>0.26401200000000002</v>
      </c>
      <c r="L6" s="141">
        <f t="shared" si="2"/>
        <v>0.18858</v>
      </c>
      <c r="M6" s="141">
        <f t="shared" si="2"/>
        <v>0.18858</v>
      </c>
      <c r="N6" s="141">
        <f t="shared" si="2"/>
        <v>0.18858</v>
      </c>
      <c r="O6" s="141">
        <f t="shared" si="2"/>
        <v>0.18858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2018-05-07T05:02:12Z</dcterms:modified>
</cp:coreProperties>
</file>