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5" i="2" l="1"/>
  <c r="J5" i="2" s="1"/>
  <c r="J6" i="2"/>
  <c r="J10" i="2"/>
  <c r="H6" i="2"/>
  <c r="K6" i="2"/>
  <c r="H3" i="2"/>
  <c r="K3" i="2" s="1"/>
  <c r="H8" i="2"/>
  <c r="K8" i="2" s="1"/>
  <c r="H13" i="2"/>
  <c r="J13" i="2" s="1"/>
  <c r="K13" i="2"/>
  <c r="H9" i="2"/>
  <c r="K9" i="2" s="1"/>
  <c r="H15" i="2"/>
  <c r="K15" i="2" s="1"/>
  <c r="H7" i="2"/>
  <c r="K7" i="2" s="1"/>
  <c r="H14" i="2"/>
  <c r="K14" i="2" s="1"/>
  <c r="H4" i="2"/>
  <c r="J4" i="2" s="1"/>
  <c r="K4" i="2"/>
  <c r="H11" i="2"/>
  <c r="K11" i="2" s="1"/>
  <c r="H10" i="2"/>
  <c r="K10" i="2"/>
  <c r="H12" i="2"/>
  <c r="K12" i="2" s="1"/>
  <c r="J11" i="2" l="1"/>
  <c r="J8" i="2"/>
  <c r="J9" i="2"/>
  <c r="J12" i="2"/>
  <c r="J7" i="2"/>
  <c r="J14" i="2"/>
  <c r="J15" i="2"/>
  <c r="J3" i="2"/>
  <c r="K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<sst xmlns="http://schemas.openxmlformats.org/spreadsheetml/2006/main" count="1425" uniqueCount="275">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</sst>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291253.25028181821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0.76741860465116274</v>
      </c>
      <c r="D2" s="148">
        <v>0.13538953488372094</v>
      </c>
      <c r="E2" s="148">
        <v>8.1573255813953499E-2</v>
      </c>
      <c r="F2" s="148">
        <v>1.5618604651162792E-2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D54" sqref="D54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0.38900000000000001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0.17100000000000001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0.17100000000000001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0.17100000000000001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0.17100000000000001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5" workbookViewId="0">
      <selection activeCell="C50" sqref="C50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437708.6833061708</v>
      </c>
    </row>
    <row r="4" spans="1:3" ht="15.75" customHeight="1" x14ac:dyDescent="0.2">
      <c r="B4" s="4" t="s">
        <v>3</v>
      </c>
      <c r="C4" s="132">
        <v>99886.465547648215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117445.15506965166</v>
      </c>
    </row>
    <row r="7" spans="1:3" ht="15.75" customHeight="1" x14ac:dyDescent="0.2">
      <c r="B7" s="18" t="s">
        <v>65</v>
      </c>
      <c r="C7" s="95">
        <v>0.21</v>
      </c>
    </row>
    <row r="8" spans="1:3" ht="15.75" customHeight="1" x14ac:dyDescent="0.2">
      <c r="B8" s="4" t="s">
        <v>64</v>
      </c>
      <c r="C8" s="13">
        <v>0.31000000238418579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0.38900000000000001</v>
      </c>
    </row>
    <row r="11" spans="1:3" ht="15.75" customHeight="1" x14ac:dyDescent="0.2">
      <c r="B11" s="4" t="s">
        <v>174</v>
      </c>
      <c r="C11" s="22">
        <v>0.17100000000000001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5.41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24</v>
      </c>
    </row>
    <row r="23" spans="1:3" ht="15.75" customHeight="1" x14ac:dyDescent="0.2">
      <c r="B23" s="89" t="s">
        <v>269</v>
      </c>
      <c r="C23" s="13">
        <v>52</v>
      </c>
    </row>
    <row r="24" spans="1:3" ht="15.75" customHeight="1" x14ac:dyDescent="0.2">
      <c r="B24" s="89" t="s">
        <v>270</v>
      </c>
      <c r="C24" s="13">
        <v>88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96733.15290226879</v>
      </c>
      <c r="D34" s="91"/>
      <c r="E34" s="92"/>
    </row>
    <row r="35" spans="1:5" ht="15" customHeight="1" x14ac:dyDescent="0.25">
      <c r="B35" s="90" t="s">
        <v>108</v>
      </c>
      <c r="C35" s="26">
        <v>155498.1475482205</v>
      </c>
      <c r="D35" s="91"/>
      <c r="E35" s="91"/>
    </row>
    <row r="36" spans="1:5" ht="15.75" customHeight="1" x14ac:dyDescent="0.25">
      <c r="B36" s="90" t="s">
        <v>109</v>
      </c>
      <c r="C36" s="26">
        <v>109589.74943620662</v>
      </c>
      <c r="D36" s="91"/>
    </row>
    <row r="37" spans="1:5" ht="15.75" customHeight="1" x14ac:dyDescent="0.25">
      <c r="B37" s="90" t="s">
        <v>110</v>
      </c>
      <c r="C37" s="26">
        <v>68521.209319082016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81812.305482447788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102370.88779582754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70366.006597737782</v>
      </c>
      <c r="D42" s="91"/>
    </row>
    <row r="43" spans="1:5" ht="15.75" customHeight="1" x14ac:dyDescent="0.25">
      <c r="B43" s="90" t="s">
        <v>110</v>
      </c>
      <c r="C43" s="130">
        <f t="shared" si="0"/>
        <v>58347.904260113151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14920.847419821001</v>
      </c>
    </row>
    <row r="47" spans="1:5" ht="15.75" customHeight="1" x14ac:dyDescent="0.25">
      <c r="B47" s="90" t="s">
        <v>112</v>
      </c>
      <c r="C47" s="131">
        <f t="shared" ref="C47:C49" si="1">C53*C$6</f>
        <v>53127.259752392958</v>
      </c>
    </row>
    <row r="48" spans="1:5" ht="15.75" customHeight="1" x14ac:dyDescent="0.25">
      <c r="B48" s="90" t="s">
        <v>113</v>
      </c>
      <c r="C48" s="131">
        <f t="shared" si="1"/>
        <v>39223.742838468839</v>
      </c>
    </row>
    <row r="49" spans="1:3" ht="15.75" customHeight="1" x14ac:dyDescent="0.25">
      <c r="B49" s="90" t="s">
        <v>114</v>
      </c>
      <c r="C49" s="131">
        <f t="shared" si="1"/>
        <v>10173.305058968865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0.31000000238418579</v>
      </c>
      <c r="F6" s="16">
        <f>'Baseline year demographics'!C8</f>
        <v>0.31000000238418579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0.31000000238418579</v>
      </c>
      <c r="F8" s="16">
        <f>'Baseline year demographics'!C8*'Baseline year demographics'!C9</f>
        <v>0.31000000238418579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0.31000000238418579</v>
      </c>
      <c r="E11" s="109">
        <f>'Baseline year demographics'!$C8</f>
        <v>0.31000000238418579</v>
      </c>
      <c r="F11" s="109">
        <f>'Baseline year demographics'!$C8</f>
        <v>0.31000000238418579</v>
      </c>
      <c r="G11" s="109">
        <f>'Baseline year demographics'!$C8</f>
        <v>0.31000000238418579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0.31000000238418579</v>
      </c>
      <c r="I16" s="16">
        <f>'Baseline year demographics'!$C$8</f>
        <v>0.31000000238418579</v>
      </c>
      <c r="J16" s="16">
        <f>'Baseline year demographics'!$C$8</f>
        <v>0.31000000238418579</v>
      </c>
      <c r="K16" s="16">
        <f>'Baseline year demographics'!$C$8</f>
        <v>0.31000000238418579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6.5100000500679017E-2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4.5570000350475308E-2</v>
      </c>
      <c r="M31" s="16">
        <f>'Baseline year demographics'!$C$8*('Baseline year demographics'!$C$9)*(0.7)</f>
        <v>0.21700000166893005</v>
      </c>
      <c r="N31" s="16">
        <f>'Baseline year demographics'!$C$8*('Baseline year demographics'!$C$9)*(0.7)</f>
        <v>0.21700000166893005</v>
      </c>
      <c r="O31" s="16">
        <f>'Baseline year demographics'!$C$8*('Baseline year demographics'!$C$9)*(0.7)</f>
        <v>0.21700000166893005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1.9530000150203702E-2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0.14489999949932098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7.1000999754667282E-2</v>
      </c>
      <c r="M34" s="16">
        <f>(1-'Baseline year demographics'!$C$8)*('Baseline year demographics'!$C$9)*(0.49)</f>
        <v>0.33809999883174896</v>
      </c>
      <c r="N34" s="16">
        <f>(1-'Baseline year demographics'!$C$8)*('Baseline year demographics'!$C$9)*(0.49)</f>
        <v>0.33809999883174896</v>
      </c>
      <c r="O34" s="16">
        <f>(1-'Baseline year demographics'!$C$8)*('Baseline year demographics'!$C$9)*(0.49)</f>
        <v>0.33809999883174896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3.0428999894857405E-2</v>
      </c>
      <c r="M35" s="16">
        <f>(1-'Baseline year demographics'!$C$8)*('Baseline year demographics'!$C$9)*(0.21)</f>
        <v>0.14489999949932098</v>
      </c>
      <c r="N35" s="16">
        <f>(1-'Baseline year demographics'!$C$8)*('Baseline year demographics'!$C$9)*(0.21)</f>
        <v>0.14489999949932098</v>
      </c>
      <c r="O35" s="16">
        <f>(1-'Baseline year demographics'!$C$8)*('Baseline year demographics'!$C$9)*(0.21)</f>
        <v>0.14489999949932098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4.3469999849796291E-2</v>
      </c>
      <c r="M36" s="16">
        <f>(1-'Baseline year demographics'!$C$8)*('Baseline year demographics'!$C$9)*(0.3)</f>
        <v>0.20699999928474425</v>
      </c>
      <c r="N36" s="16">
        <f>(1-'Baseline year demographics'!$C$8)*('Baseline year demographics'!$C$9)*(0.3)</f>
        <v>0.20699999928474425</v>
      </c>
      <c r="O36" s="16">
        <f>(1-'Baseline year demographics'!$C$8)*('Baseline year demographics'!$C$9)*(0.3)</f>
        <v>0.20699999928474425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7.0000000000000007E-2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0.32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0.75600000000000001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3.4000000000000002E-2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0.89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0.14000000000000001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6.4846238187229149E-2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G14" sqref="G14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101816.573</v>
      </c>
      <c r="C2" s="134"/>
      <c r="D2" s="14">
        <v>96733.15290226879</v>
      </c>
      <c r="E2" s="14">
        <v>155498.1475482205</v>
      </c>
      <c r="F2" s="14">
        <v>109589.74943620662</v>
      </c>
      <c r="G2" s="14">
        <v>68521.209319082016</v>
      </c>
      <c r="H2" s="135">
        <f>D2+E2+F2+G2</f>
        <v>430342.25920577795</v>
      </c>
      <c r="I2" s="136">
        <f t="shared" ref="I2:I15" si="0">(B2 + 25.36*B2/(1000-25.36))/(1-0.13)</f>
        <v>120075.66247861869</v>
      </c>
      <c r="J2" s="137">
        <f t="shared" ref="J2:J15" si="1">D2/H2</f>
        <v>0.22478190517658092</v>
      </c>
      <c r="K2" s="135">
        <f>H2-I2</f>
        <v>310266.59672715928</v>
      </c>
      <c r="L2" s="134"/>
    </row>
    <row r="3" spans="1:12" ht="15.75" customHeight="1" x14ac:dyDescent="0.2">
      <c r="A3" s="3">
        <v>2018</v>
      </c>
      <c r="B3" s="80">
        <v>103746.745</v>
      </c>
      <c r="C3" s="134"/>
      <c r="D3" s="14">
        <v>100915.10577657215</v>
      </c>
      <c r="E3" s="14">
        <v>159967.23297725059</v>
      </c>
      <c r="F3" s="14">
        <v>113483.3018559769</v>
      </c>
      <c r="G3" s="14">
        <v>71915.844414979074</v>
      </c>
      <c r="H3" s="135">
        <f t="shared" ref="H3:H15" si="2">D3+E3+F3+G3</f>
        <v>446281.48502477875</v>
      </c>
      <c r="I3" s="136">
        <f t="shared" si="0"/>
        <v>122351.9783549906</v>
      </c>
      <c r="J3" s="137">
        <f t="shared" si="1"/>
        <v>0.2261243389269646</v>
      </c>
      <c r="K3" s="135">
        <f t="shared" ref="K3:K15" si="3">H3-I3</f>
        <v>323929.50666978816</v>
      </c>
      <c r="L3" s="134"/>
    </row>
    <row r="4" spans="1:12" ht="15.75" customHeight="1" x14ac:dyDescent="0.2">
      <c r="A4" s="3">
        <v>2019</v>
      </c>
      <c r="B4" s="80">
        <v>106159.46</v>
      </c>
      <c r="C4" s="134"/>
      <c r="D4" s="14">
        <v>105277.85219805331</v>
      </c>
      <c r="E4" s="14">
        <v>164564.76189507384</v>
      </c>
      <c r="F4" s="14">
        <v>117515.18610444</v>
      </c>
      <c r="G4" s="14">
        <v>75478.654409550712</v>
      </c>
      <c r="H4" s="135">
        <f t="shared" si="2"/>
        <v>462836.45460711786</v>
      </c>
      <c r="I4" s="136">
        <f t="shared" si="0"/>
        <v>125197.37320045552</v>
      </c>
      <c r="J4" s="137">
        <f t="shared" si="1"/>
        <v>0.22746231665658054</v>
      </c>
      <c r="K4" s="135">
        <f t="shared" si="3"/>
        <v>337639.08140666236</v>
      </c>
      <c r="L4" s="134"/>
    </row>
    <row r="5" spans="1:12" ht="15.75" customHeight="1" x14ac:dyDescent="0.2">
      <c r="A5" s="3">
        <v>2020</v>
      </c>
      <c r="B5" s="80">
        <v>108089.632</v>
      </c>
      <c r="C5" s="134"/>
      <c r="D5" s="14">
        <v>109829.2082056978</v>
      </c>
      <c r="E5" s="14">
        <v>169294.42582427926</v>
      </c>
      <c r="F5" s="14">
        <v>121690.3168951445</v>
      </c>
      <c r="G5" s="14">
        <v>79217.970918933934</v>
      </c>
      <c r="H5" s="135">
        <f t="shared" si="2"/>
        <v>480031.92184405547</v>
      </c>
      <c r="I5" s="136">
        <f t="shared" si="0"/>
        <v>127473.68907682742</v>
      </c>
      <c r="J5" s="137">
        <f t="shared" si="1"/>
        <v>0.22879563463985053</v>
      </c>
      <c r="K5" s="135">
        <f t="shared" si="3"/>
        <v>352558.23276722804</v>
      </c>
      <c r="L5" s="134"/>
    </row>
    <row r="6" spans="1:12" ht="15.75" customHeight="1" x14ac:dyDescent="0.2">
      <c r="A6" s="3">
        <v>2021</v>
      </c>
      <c r="B6" s="80">
        <v>110019.804</v>
      </c>
      <c r="C6" s="134"/>
      <c r="D6" s="14">
        <v>113251.48395496432</v>
      </c>
      <c r="E6" s="14">
        <v>175424.98361189279</v>
      </c>
      <c r="F6" s="14">
        <v>125624.25415386142</v>
      </c>
      <c r="G6" s="14">
        <v>82724.995564668221</v>
      </c>
      <c r="H6" s="135">
        <f t="shared" si="2"/>
        <v>497025.71728538675</v>
      </c>
      <c r="I6" s="136">
        <f t="shared" si="0"/>
        <v>129750.00495319934</v>
      </c>
      <c r="J6" s="137">
        <f t="shared" si="1"/>
        <v>0.22785839850201667</v>
      </c>
      <c r="K6" s="135">
        <f t="shared" si="3"/>
        <v>367275.7123321874</v>
      </c>
      <c r="L6" s="134"/>
    </row>
    <row r="7" spans="1:12" ht="15.75" customHeight="1" x14ac:dyDescent="0.2">
      <c r="A7" s="3">
        <v>2022</v>
      </c>
      <c r="B7" s="80">
        <v>112432.519</v>
      </c>
      <c r="C7" s="134"/>
      <c r="D7" s="14">
        <v>116780.39774246638</v>
      </c>
      <c r="E7" s="14">
        <v>181777.54362199106</v>
      </c>
      <c r="F7" s="14">
        <v>129685.36556045122</v>
      </c>
      <c r="G7" s="14">
        <v>86387.278186883297</v>
      </c>
      <c r="H7" s="135">
        <f t="shared" si="2"/>
        <v>514630.58511179197</v>
      </c>
      <c r="I7" s="136">
        <f t="shared" si="0"/>
        <v>132595.39979866424</v>
      </c>
      <c r="J7" s="137">
        <f t="shared" si="1"/>
        <v>0.22692082655192064</v>
      </c>
      <c r="K7" s="135">
        <f t="shared" si="3"/>
        <v>382035.1853131277</v>
      </c>
      <c r="L7" s="134"/>
    </row>
    <row r="8" spans="1:12" ht="15.75" customHeight="1" x14ac:dyDescent="0.2">
      <c r="A8" s="3">
        <v>2023</v>
      </c>
      <c r="B8" s="80">
        <v>114845.234</v>
      </c>
      <c r="C8" s="134"/>
      <c r="D8" s="14">
        <v>120419.27240716606</v>
      </c>
      <c r="E8" s="14">
        <v>188360.1450882777</v>
      </c>
      <c r="F8" s="14">
        <v>133877.76233042742</v>
      </c>
      <c r="G8" s="14">
        <v>90211.692144536079</v>
      </c>
      <c r="H8" s="135">
        <f t="shared" si="2"/>
        <v>532868.87197040732</v>
      </c>
      <c r="I8" s="136">
        <f t="shared" si="0"/>
        <v>135440.79464412914</v>
      </c>
      <c r="J8" s="137">
        <f t="shared" si="1"/>
        <v>0.22598293640588843</v>
      </c>
      <c r="K8" s="135">
        <f t="shared" si="3"/>
        <v>397428.0773262782</v>
      </c>
      <c r="L8" s="134"/>
    </row>
    <row r="9" spans="1:12" ht="15.75" customHeight="1" x14ac:dyDescent="0.2">
      <c r="A9" s="3">
        <v>2024</v>
      </c>
      <c r="B9" s="80">
        <v>116775.406</v>
      </c>
      <c r="C9" s="134"/>
      <c r="D9" s="14">
        <v>124171.53432761559</v>
      </c>
      <c r="E9" s="14">
        <v>195181.11836441819</v>
      </c>
      <c r="F9" s="14">
        <v>138205.68858440474</v>
      </c>
      <c r="G9" s="14">
        <v>94205.415084095308</v>
      </c>
      <c r="H9" s="135">
        <f t="shared" si="2"/>
        <v>551763.75636053388</v>
      </c>
      <c r="I9" s="136">
        <f t="shared" si="0"/>
        <v>137717.11052050107</v>
      </c>
      <c r="J9" s="137">
        <f t="shared" si="1"/>
        <v>0.22504474586489392</v>
      </c>
      <c r="K9" s="135">
        <f t="shared" si="3"/>
        <v>414046.64584003284</v>
      </c>
      <c r="L9" s="134"/>
    </row>
    <row r="10" spans="1:12" ht="15.75" customHeight="1" x14ac:dyDescent="0.2">
      <c r="A10" s="3">
        <v>2025</v>
      </c>
      <c r="B10" s="80">
        <v>119670.664</v>
      </c>
      <c r="C10" s="134"/>
      <c r="D10" s="14">
        <v>128040.71664824865</v>
      </c>
      <c r="E10" s="14">
        <v>202249.0954661929</v>
      </c>
      <c r="F10" s="14">
        <v>142673.52564458179</v>
      </c>
      <c r="G10" s="14">
        <v>98375.942410522781</v>
      </c>
      <c r="H10" s="135">
        <f t="shared" si="2"/>
        <v>571339.28016954614</v>
      </c>
      <c r="I10" s="136">
        <f t="shared" si="0"/>
        <v>141131.58433505893</v>
      </c>
      <c r="J10" s="137">
        <f t="shared" si="1"/>
        <v>0.22410627291414709</v>
      </c>
      <c r="K10" s="135">
        <f t="shared" si="3"/>
        <v>430207.69583448721</v>
      </c>
      <c r="L10" s="134"/>
    </row>
    <row r="11" spans="1:12" ht="15.75" customHeight="1" x14ac:dyDescent="0.2">
      <c r="A11" s="3">
        <v>2026</v>
      </c>
      <c r="B11" s="80">
        <v>122083.379</v>
      </c>
      <c r="C11" s="134"/>
      <c r="D11" s="14">
        <v>131896.41142193653</v>
      </c>
      <c r="E11" s="14">
        <v>209775.56790902477</v>
      </c>
      <c r="F11" s="14">
        <v>146923.3896986497</v>
      </c>
      <c r="G11" s="14">
        <v>102013.16199592677</v>
      </c>
      <c r="H11" s="135">
        <f t="shared" si="2"/>
        <v>590608.53102553776</v>
      </c>
      <c r="I11" s="136">
        <f t="shared" si="0"/>
        <v>143976.97918052383</v>
      </c>
      <c r="J11" s="137">
        <f t="shared" si="1"/>
        <v>0.22332290255426968</v>
      </c>
      <c r="K11" s="135">
        <f t="shared" si="3"/>
        <v>446631.55184501392</v>
      </c>
      <c r="L11" s="134"/>
    </row>
    <row r="12" spans="1:12" ht="15.75" customHeight="1" x14ac:dyDescent="0.2">
      <c r="A12" s="3">
        <v>2027</v>
      </c>
      <c r="B12" s="80">
        <v>124496.094</v>
      </c>
      <c r="C12" s="134"/>
      <c r="D12" s="14">
        <v>135868.2128730705</v>
      </c>
      <c r="E12" s="14">
        <v>217582.12955226633</v>
      </c>
      <c r="F12" s="14">
        <v>151299.84587551304</v>
      </c>
      <c r="G12" s="14">
        <v>105784.85923906176</v>
      </c>
      <c r="H12" s="135">
        <f t="shared" si="2"/>
        <v>610535.04753991158</v>
      </c>
      <c r="I12" s="136">
        <f t="shared" si="0"/>
        <v>146822.37402598874</v>
      </c>
      <c r="J12" s="137">
        <f t="shared" si="1"/>
        <v>0.2225395797023243</v>
      </c>
      <c r="K12" s="135">
        <f t="shared" si="3"/>
        <v>463712.67351392284</v>
      </c>
      <c r="L12" s="134"/>
    </row>
    <row r="13" spans="1:12" ht="15.75" customHeight="1" x14ac:dyDescent="0.2">
      <c r="A13" s="3">
        <v>2028</v>
      </c>
      <c r="B13" s="80">
        <v>126908.80899999999</v>
      </c>
      <c r="C13" s="134"/>
      <c r="D13" s="14">
        <v>139959.61732626616</v>
      </c>
      <c r="E13" s="14">
        <v>225679.20360025161</v>
      </c>
      <c r="F13" s="14">
        <v>155806.66501709761</v>
      </c>
      <c r="G13" s="14">
        <v>109696.00613570753</v>
      </c>
      <c r="H13" s="135">
        <f t="shared" si="2"/>
        <v>631141.49207932292</v>
      </c>
      <c r="I13" s="136">
        <f t="shared" si="0"/>
        <v>149667.76887145362</v>
      </c>
      <c r="J13" s="137">
        <f t="shared" si="1"/>
        <v>0.22175632418835775</v>
      </c>
      <c r="K13" s="135">
        <f t="shared" si="3"/>
        <v>481473.72320786933</v>
      </c>
      <c r="L13" s="134"/>
    </row>
    <row r="14" spans="1:12" ht="15.75" customHeight="1" x14ac:dyDescent="0.2">
      <c r="A14" s="3">
        <v>2029</v>
      </c>
      <c r="B14" s="80">
        <v>129804.067</v>
      </c>
      <c r="C14" s="134"/>
      <c r="D14" s="14">
        <v>144174.22639108993</v>
      </c>
      <c r="E14" s="14">
        <v>234077.60114513192</v>
      </c>
      <c r="F14" s="14">
        <v>160447.73028865948</v>
      </c>
      <c r="G14" s="14">
        <v>113751.75850951874</v>
      </c>
      <c r="H14" s="135">
        <f t="shared" si="2"/>
        <v>652451.31633439998</v>
      </c>
      <c r="I14" s="136">
        <f t="shared" si="0"/>
        <v>153082.24268601151</v>
      </c>
      <c r="J14" s="137">
        <f t="shared" si="1"/>
        <v>0.22097315582270435</v>
      </c>
      <c r="K14" s="135">
        <f t="shared" si="3"/>
        <v>499369.0736483885</v>
      </c>
      <c r="L14" s="134"/>
    </row>
    <row r="15" spans="1:12" ht="15.75" customHeight="1" x14ac:dyDescent="0.2">
      <c r="A15" s="3">
        <v>2030</v>
      </c>
      <c r="B15" s="80">
        <v>132216.78200000001</v>
      </c>
      <c r="C15" s="134"/>
      <c r="D15" s="14">
        <v>148515.75013250849</v>
      </c>
      <c r="E15" s="14">
        <v>242788.53560168436</v>
      </c>
      <c r="F15" s="14">
        <v>165227.0405245978</v>
      </c>
      <c r="G15" s="14">
        <v>117957.46280862908</v>
      </c>
      <c r="H15" s="135">
        <f t="shared" si="2"/>
        <v>674488.78906741971</v>
      </c>
      <c r="I15" s="136">
        <f t="shared" si="0"/>
        <v>155927.63753147642</v>
      </c>
      <c r="J15" s="137">
        <f t="shared" si="1"/>
        <v>0.22019009439408685</v>
      </c>
      <c r="K15" s="135">
        <f t="shared" si="3"/>
        <v>518561.15153594327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6.4846238187229149E-2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0.11289534883720931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0.11289534883720931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0.1650988372093023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0.32298255813953491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0.33418720930232559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0.23939999999999997</v>
      </c>
    </row>
    <row r="17" spans="1:11" x14ac:dyDescent="0.2">
      <c r="B17" s="10" t="s">
        <v>9</v>
      </c>
      <c r="K17" s="97">
        <f>'Prevalence of anaemia'!F3</f>
        <v>0.23939999999999997</v>
      </c>
    </row>
    <row r="18" spans="1:11" x14ac:dyDescent="0.2">
      <c r="B18" s="10" t="s">
        <v>10</v>
      </c>
      <c r="K18" s="97">
        <f>'Prevalence of anaemia'!G3</f>
        <v>0.23939999999999997</v>
      </c>
    </row>
    <row r="19" spans="1:11" x14ac:dyDescent="0.2">
      <c r="B19" s="10" t="s">
        <v>111</v>
      </c>
      <c r="K19" s="97">
        <f>'Prevalence of anaemia'!H3</f>
        <v>0.299292</v>
      </c>
    </row>
    <row r="20" spans="1:11" x14ac:dyDescent="0.2">
      <c r="B20" s="10" t="s">
        <v>112</v>
      </c>
      <c r="K20" s="97">
        <f>'Prevalence of anaemia'!I3</f>
        <v>0.299292</v>
      </c>
    </row>
    <row r="21" spans="1:11" x14ac:dyDescent="0.2">
      <c r="B21" s="10" t="s">
        <v>113</v>
      </c>
      <c r="K21" s="97">
        <f>'Prevalence of anaemia'!J3</f>
        <v>0.299292</v>
      </c>
    </row>
    <row r="22" spans="1:11" x14ac:dyDescent="0.2">
      <c r="B22" s="10" t="s">
        <v>114</v>
      </c>
      <c r="K22" s="97">
        <f>'Prevalence of anaemia'!K3</f>
        <v>0.299292</v>
      </c>
    </row>
    <row r="23" spans="1:11" x14ac:dyDescent="0.2">
      <c r="B23" s="10" t="s">
        <v>107</v>
      </c>
      <c r="K23" s="97">
        <f>'Prevalence of anaemia'!L3</f>
        <v>0.21378</v>
      </c>
    </row>
    <row r="24" spans="1:11" x14ac:dyDescent="0.2">
      <c r="B24" s="10" t="s">
        <v>108</v>
      </c>
      <c r="K24" s="97">
        <f>'Prevalence of anaemia'!M3</f>
        <v>0.21378</v>
      </c>
    </row>
    <row r="25" spans="1:11" x14ac:dyDescent="0.2">
      <c r="B25" s="10" t="s">
        <v>109</v>
      </c>
      <c r="K25" s="97">
        <f>'Prevalence of anaemia'!N3</f>
        <v>0.21378</v>
      </c>
    </row>
    <row r="26" spans="1:11" x14ac:dyDescent="0.2">
      <c r="B26" s="10" t="s">
        <v>110</v>
      </c>
      <c r="K26" s="97">
        <f>'Prevalence of anaemia'!O3</f>
        <v>0.21378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0.58366297201303152</v>
      </c>
      <c r="D2" s="81">
        <f t="shared" si="0"/>
        <v>0.58366297201303152</v>
      </c>
      <c r="E2" s="81">
        <f t="shared" si="0"/>
        <v>0.48951532505282125</v>
      </c>
      <c r="F2" s="81">
        <f t="shared" si="0"/>
        <v>0.29438293646584857</v>
      </c>
      <c r="G2" s="81">
        <f t="shared" si="0"/>
        <v>0.28378975157472663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0.30344167914975917</v>
      </c>
      <c r="D3" s="81">
        <f t="shared" si="1"/>
        <v>0.30344167914975917</v>
      </c>
      <c r="E3" s="81">
        <f t="shared" si="1"/>
        <v>0.34538583773787646</v>
      </c>
      <c r="F3" s="81">
        <f t="shared" si="1"/>
        <v>0.38263450539461652</v>
      </c>
      <c r="G3" s="81">
        <f t="shared" si="1"/>
        <v>0.38202303912294772</v>
      </c>
    </row>
    <row r="4" spans="1:7" ht="15.75" customHeight="1" x14ac:dyDescent="0.2">
      <c r="A4" s="11"/>
      <c r="B4" s="12" t="s">
        <v>25</v>
      </c>
      <c r="C4" s="81">
        <v>8.0656032597893071E-2</v>
      </c>
      <c r="D4" s="81">
        <v>8.0656032597893071E-2</v>
      </c>
      <c r="E4" s="81">
        <v>0.12479969191015701</v>
      </c>
      <c r="F4" s="81">
        <v>0.22976888292585967</v>
      </c>
      <c r="G4" s="81">
        <v>0.2400624229775393</v>
      </c>
    </row>
    <row r="5" spans="1:7" ht="15.75" customHeight="1" x14ac:dyDescent="0.2">
      <c r="A5" s="11"/>
      <c r="B5" s="12" t="s">
        <v>26</v>
      </c>
      <c r="C5" s="81">
        <v>3.2239316239316237E-2</v>
      </c>
      <c r="D5" s="81">
        <v>3.2239316239316237E-2</v>
      </c>
      <c r="E5" s="81">
        <v>4.02991452991453E-2</v>
      </c>
      <c r="F5" s="81">
        <v>9.3213675213675226E-2</v>
      </c>
      <c r="G5" s="81">
        <v>9.4124786324786325E-2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0.74022666666666703</v>
      </c>
      <c r="D14" s="84">
        <v>0.45297777777777787</v>
      </c>
      <c r="E14" s="83">
        <v>1.3333333333333334E-2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0.25976470588235295</v>
      </c>
      <c r="D15" s="84">
        <v>0.5387294117647059</v>
      </c>
      <c r="E15" s="83">
        <v>9.1764705882352957E-2</v>
      </c>
      <c r="F15" s="86">
        <v>2.8235294117647056E-3</v>
      </c>
      <c r="G15" s="86">
        <v>0</v>
      </c>
    </row>
    <row r="16" spans="1:7" ht="15.75" customHeight="1" x14ac:dyDescent="0.2">
      <c r="B16" s="4" t="s">
        <v>39</v>
      </c>
      <c r="C16" s="83">
        <v>0</v>
      </c>
      <c r="D16" s="87">
        <v>7.9289026275115582E-3</v>
      </c>
      <c r="E16" s="83">
        <v>0.86175888717156102</v>
      </c>
      <c r="F16" s="86">
        <v>0.66416692426584234</v>
      </c>
      <c r="G16" s="86">
        <v>0</v>
      </c>
    </row>
    <row r="17" spans="2:7" ht="15.75" customHeight="1" x14ac:dyDescent="0.2">
      <c r="B17" s="4" t="s">
        <v>40</v>
      </c>
      <c r="C17" s="83">
        <v>8.6274509800432491E-6</v>
      </c>
      <c r="D17" s="87">
        <v>3.6390783000465275E-4</v>
      </c>
      <c r="E17" s="83">
        <v>3.3143073612752726E-2</v>
      </c>
      <c r="F17" s="86">
        <v>0.33300954632239299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3" sqref="B3: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2.4723508474576272</v>
      </c>
      <c r="C2" s="88">
        <v>2.4723508474576272</v>
      </c>
      <c r="D2" s="88">
        <v>8.3828966101694924</v>
      </c>
      <c r="E2" s="88">
        <v>8.0738872881355945</v>
      </c>
      <c r="F2" s="88">
        <v>2.8200381355932205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0.700708</v>
      </c>
      <c r="I2" s="97">
        <f t="shared" si="0"/>
        <v>0.700708</v>
      </c>
      <c r="J2" s="97">
        <f t="shared" si="0"/>
        <v>0.700708</v>
      </c>
      <c r="K2" s="97">
        <f t="shared" si="0"/>
        <v>0.700708</v>
      </c>
      <c r="L2" s="97">
        <f t="shared" si="0"/>
        <v>0.78622000000000003</v>
      </c>
      <c r="M2" s="97">
        <f t="shared" si="0"/>
        <v>0.78622000000000003</v>
      </c>
      <c r="N2" s="97">
        <f t="shared" si="0"/>
        <v>0.78622000000000003</v>
      </c>
      <c r="O2" s="97">
        <f t="shared" si="0"/>
        <v>0.78622000000000003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0.299292</v>
      </c>
      <c r="I3" s="97">
        <f t="shared" si="1"/>
        <v>0.299292</v>
      </c>
      <c r="J3" s="97">
        <f t="shared" si="1"/>
        <v>0.299292</v>
      </c>
      <c r="K3" s="97">
        <f t="shared" si="1"/>
        <v>0.299292</v>
      </c>
      <c r="L3" s="97">
        <f t="shared" si="1"/>
        <v>0.21378</v>
      </c>
      <c r="M3" s="97">
        <f t="shared" si="1"/>
        <v>0.21378</v>
      </c>
      <c r="N3" s="97">
        <f t="shared" si="1"/>
        <v>0.21378</v>
      </c>
      <c r="O3" s="97">
        <f>O6</f>
        <v>0.21378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0.71260000000000001</v>
      </c>
      <c r="I5" s="102">
        <v>0.71260000000000001</v>
      </c>
      <c r="J5" s="102">
        <v>0.71260000000000001</v>
      </c>
      <c r="K5" s="102">
        <v>0.71260000000000001</v>
      </c>
      <c r="L5" s="102">
        <v>0.50900000000000001</v>
      </c>
      <c r="M5" s="102">
        <v>0.50900000000000001</v>
      </c>
      <c r="N5" s="102">
        <v>0.50900000000000001</v>
      </c>
      <c r="O5" s="102">
        <v>0.50900000000000001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0.299292</v>
      </c>
      <c r="I6" s="141">
        <f t="shared" si="2"/>
        <v>0.299292</v>
      </c>
      <c r="J6" s="141">
        <f t="shared" si="2"/>
        <v>0.299292</v>
      </c>
      <c r="K6" s="141">
        <f t="shared" si="2"/>
        <v>0.299292</v>
      </c>
      <c r="L6" s="141">
        <f t="shared" si="2"/>
        <v>0.21378</v>
      </c>
      <c r="M6" s="141">
        <f t="shared" si="2"/>
        <v>0.21378</v>
      </c>
      <c r="N6" s="141">
        <f t="shared" si="2"/>
        <v>0.21378</v>
      </c>
      <c r="O6" s="141">
        <f t="shared" si="2"/>
        <v>0.21378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2018-05-07T05:02:16Z</dcterms:modified>
</cp:coreProperties>
</file>