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500" firstSheet="26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K9" i="2" s="1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/>
  <c r="I15" i="2"/>
  <c r="I2" i="2"/>
  <c r="J6" i="2"/>
  <c r="J10" i="2"/>
  <c r="J11" i="2"/>
  <c r="J12" i="2"/>
  <c r="J14" i="2"/>
  <c r="J15" i="2"/>
  <c r="K11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<sst xmlns="http://schemas.openxmlformats.org/spreadsheetml/2006/main" count="1425" uniqueCount="275">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</sst>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451140.74136363639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0.76741860465116274</v>
      </c>
      <c r="D2" s="148">
        <v>0.13538953488372094</v>
      </c>
      <c r="E2" s="148">
        <v>8.1573255813953499E-2</v>
      </c>
      <c r="F2" s="148">
        <v>1.5618604651162792E-2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0.47699999999999998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0.373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0.373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0.373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0.373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5" workbookViewId="0">
      <selection activeCell="C52" sqref="C52:C5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315714.88374625047</v>
      </c>
    </row>
    <row r="4" spans="1:3" ht="15.75" customHeight="1" x14ac:dyDescent="0.2">
      <c r="B4" s="4" t="s">
        <v>3</v>
      </c>
      <c r="C4" s="132">
        <v>74897.772519145656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88063.787818045021</v>
      </c>
    </row>
    <row r="7" spans="1:3" ht="15.75" customHeight="1" x14ac:dyDescent="0.2">
      <c r="B7" s="18" t="s">
        <v>65</v>
      </c>
      <c r="C7" s="95">
        <v>0.17899999999999999</v>
      </c>
    </row>
    <row r="8" spans="1:3" ht="15.75" customHeight="1" x14ac:dyDescent="0.2">
      <c r="B8" s="4" t="s">
        <v>64</v>
      </c>
      <c r="C8" s="13">
        <v>0.25999999046325684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0.47699999999999998</v>
      </c>
    </row>
    <row r="11" spans="1:3" ht="15.75" customHeight="1" x14ac:dyDescent="0.2">
      <c r="B11" s="4" t="s">
        <v>174</v>
      </c>
      <c r="C11" s="22">
        <v>0.373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5.08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29</v>
      </c>
    </row>
    <row r="23" spans="1:3" ht="15.75" customHeight="1" x14ac:dyDescent="0.2">
      <c r="B23" s="89" t="s">
        <v>269</v>
      </c>
      <c r="C23" s="13">
        <v>44</v>
      </c>
    </row>
    <row r="24" spans="1:3" ht="15.75" customHeight="1" x14ac:dyDescent="0.2">
      <c r="B24" s="89" t="s">
        <v>270</v>
      </c>
      <c r="C24" s="13">
        <v>66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75500.450903387056</v>
      </c>
      <c r="D34" s="91"/>
      <c r="E34" s="92"/>
    </row>
    <row r="35" spans="1:5" ht="15" customHeight="1" x14ac:dyDescent="0.25">
      <c r="B35" s="90" t="s">
        <v>108</v>
      </c>
      <c r="C35" s="26">
        <v>121366.66594950513</v>
      </c>
      <c r="D35" s="91"/>
      <c r="E35" s="91"/>
    </row>
    <row r="36" spans="1:5" ht="15.75" customHeight="1" x14ac:dyDescent="0.25">
      <c r="B36" s="90" t="s">
        <v>109</v>
      </c>
      <c r="C36" s="26">
        <v>85535.054410789788</v>
      </c>
      <c r="D36" s="91"/>
    </row>
    <row r="37" spans="1:5" ht="15.75" customHeight="1" x14ac:dyDescent="0.25">
      <c r="B37" s="90" t="s">
        <v>110</v>
      </c>
      <c r="C37" s="26">
        <v>53480.963297689879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64312.366214280279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81530.303798897658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56123.952993213636</v>
      </c>
      <c r="D42" s="91"/>
    </row>
    <row r="43" spans="1:5" ht="15.75" customHeight="1" x14ac:dyDescent="0.25">
      <c r="B43" s="90" t="s">
        <v>110</v>
      </c>
      <c r="C43" s="130">
        <f t="shared" si="0"/>
        <v>45852.723736935259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11188.084689106779</v>
      </c>
    </row>
    <row r="47" spans="1:5" ht="15.75" customHeight="1" x14ac:dyDescent="0.25">
      <c r="B47" s="90" t="s">
        <v>112</v>
      </c>
      <c r="C47" s="131">
        <f t="shared" ref="C47:C49" si="1">C53*C$6</f>
        <v>39836.362150607471</v>
      </c>
    </row>
    <row r="48" spans="1:5" ht="15.75" customHeight="1" x14ac:dyDescent="0.25">
      <c r="B48" s="90" t="s">
        <v>113</v>
      </c>
      <c r="C48" s="131">
        <f t="shared" si="1"/>
        <v>29411.101417576152</v>
      </c>
    </row>
    <row r="49" spans="1:3" ht="15.75" customHeight="1" x14ac:dyDescent="0.25">
      <c r="B49" s="90" t="s">
        <v>114</v>
      </c>
      <c r="C49" s="131">
        <f t="shared" si="1"/>
        <v>7628.2395607546214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0.25999999046325684</v>
      </c>
      <c r="F6" s="16">
        <f>'Baseline year demographics'!C8</f>
        <v>0.25999999046325684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0.25999999046325684</v>
      </c>
      <c r="F8" s="16">
        <f>'Baseline year demographics'!C8*'Baseline year demographics'!C9</f>
        <v>0.25999999046325684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0.25999999046325684</v>
      </c>
      <c r="E11" s="109">
        <f>'Baseline year demographics'!$C8</f>
        <v>0.25999999046325684</v>
      </c>
      <c r="F11" s="109">
        <f>'Baseline year demographics'!$C8</f>
        <v>0.25999999046325684</v>
      </c>
      <c r="G11" s="109">
        <f>'Baseline year demographics'!$C8</f>
        <v>0.25999999046325684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0.25999999046325684</v>
      </c>
      <c r="I16" s="16">
        <f>'Baseline year demographics'!$C$8</f>
        <v>0.25999999046325684</v>
      </c>
      <c r="J16" s="16">
        <f>'Baseline year demographics'!$C$8</f>
        <v>0.25999999046325684</v>
      </c>
      <c r="K16" s="16">
        <f>'Baseline year demographics'!$C$8</f>
        <v>0.25999999046325684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4.653999829292297E-2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3.2577998805046075E-2</v>
      </c>
      <c r="M31" s="16">
        <f>'Baseline year demographics'!$C$8*('Baseline year demographics'!$C$9)*(0.7)</f>
        <v>0.18199999332427977</v>
      </c>
      <c r="N31" s="16">
        <f>'Baseline year demographics'!$C$8*('Baseline year demographics'!$C$9)*(0.7)</f>
        <v>0.18199999332427977</v>
      </c>
      <c r="O31" s="16">
        <f>'Baseline year demographics'!$C$8*('Baseline year demographics'!$C$9)*(0.7)</f>
        <v>0.18199999332427977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1.3961999487876893E-2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0.13246000170707703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6.490540083646773E-2</v>
      </c>
      <c r="M34" s="16">
        <f>(1-'Baseline year demographics'!$C$8)*('Baseline year demographics'!$C$9)*(0.49)</f>
        <v>0.36260000467300413</v>
      </c>
      <c r="N34" s="16">
        <f>(1-'Baseline year demographics'!$C$8)*('Baseline year demographics'!$C$9)*(0.49)</f>
        <v>0.36260000467300413</v>
      </c>
      <c r="O34" s="16">
        <f>(1-'Baseline year demographics'!$C$8)*('Baseline year demographics'!$C$9)*(0.49)</f>
        <v>0.36260000467300413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2.7816600358486172E-2</v>
      </c>
      <c r="M35" s="16">
        <f>(1-'Baseline year demographics'!$C$8)*('Baseline year demographics'!$C$9)*(0.21)</f>
        <v>0.15540000200271606</v>
      </c>
      <c r="N35" s="16">
        <f>(1-'Baseline year demographics'!$C$8)*('Baseline year demographics'!$C$9)*(0.21)</f>
        <v>0.15540000200271606</v>
      </c>
      <c r="O35" s="16">
        <f>(1-'Baseline year demographics'!$C$8)*('Baseline year demographics'!$C$9)*(0.21)</f>
        <v>0.15540000200271606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3.9738000512123103E-2</v>
      </c>
      <c r="M36" s="16">
        <f>(1-'Baseline year demographics'!$C$8)*('Baseline year demographics'!$C$9)*(0.3)</f>
        <v>0.22200000286102295</v>
      </c>
      <c r="N36" s="16">
        <f>(1-'Baseline year demographics'!$C$8)*('Baseline year demographics'!$C$9)*(0.3)</f>
        <v>0.22200000286102295</v>
      </c>
      <c r="O36" s="16">
        <f>(1-'Baseline year demographics'!$C$8)*('Baseline year demographics'!$C$9)*(0.3)</f>
        <v>0.22200000286102295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0.11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0.38200000000000001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0.90500000000000003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7.2999999999999995E-2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0.95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9.5000000000000001E-2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4.079607651074587E-2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D2" sqref="D2:G15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76345.074999999997</v>
      </c>
      <c r="C2" s="134"/>
      <c r="D2" s="14">
        <v>75500.450903387056</v>
      </c>
      <c r="E2" s="14">
        <v>121366.66594950513</v>
      </c>
      <c r="F2" s="14">
        <v>85535.054410789788</v>
      </c>
      <c r="G2" s="14">
        <v>53480.963297689879</v>
      </c>
      <c r="H2" s="135">
        <f>D2+E2+F2+G2</f>
        <v>335883.13456137181</v>
      </c>
      <c r="I2" s="136">
        <f t="shared" ref="I2:I15" si="0">(B2 + 25.36*B2/(1000-25.36))/(1-0.13)</f>
        <v>90036.279826515369</v>
      </c>
      <c r="J2" s="137">
        <f t="shared" ref="J2:J15" si="1">D2/H2</f>
        <v>0.22478190517658095</v>
      </c>
      <c r="K2" s="135">
        <f>H2-I2</f>
        <v>245846.85473485646</v>
      </c>
      <c r="L2" s="134"/>
    </row>
    <row r="3" spans="1:12" ht="15.75" customHeight="1" x14ac:dyDescent="0.2">
      <c r="A3" s="3">
        <v>2018</v>
      </c>
      <c r="B3" s="80">
        <v>77792.375</v>
      </c>
      <c r="C3" s="134"/>
      <c r="D3" s="14">
        <v>78764.474851677223</v>
      </c>
      <c r="E3" s="14">
        <v>124854.79752481342</v>
      </c>
      <c r="F3" s="14">
        <v>88573.98113331302</v>
      </c>
      <c r="G3" s="14">
        <v>56130.483888129347</v>
      </c>
      <c r="H3" s="135">
        <f t="shared" ref="H3:H15" si="2">D3+E3+F3+G3</f>
        <v>348323.73739793303</v>
      </c>
      <c r="I3" s="136">
        <f t="shared" si="0"/>
        <v>91743.128733179168</v>
      </c>
      <c r="J3" s="137">
        <f t="shared" si="1"/>
        <v>0.2261243389269646</v>
      </c>
      <c r="K3" s="135">
        <f t="shared" ref="K3:K15" si="3">H3-I3</f>
        <v>256580.60866475385</v>
      </c>
      <c r="L3" s="134"/>
    </row>
    <row r="4" spans="1:12" ht="15.75" customHeight="1" x14ac:dyDescent="0.2">
      <c r="A4" s="3">
        <v>2019</v>
      </c>
      <c r="B4" s="80">
        <v>79601.5</v>
      </c>
      <c r="C4" s="134"/>
      <c r="D4" s="14">
        <v>82169.608584181056</v>
      </c>
      <c r="E4" s="14">
        <v>128443.17954196646</v>
      </c>
      <c r="F4" s="14">
        <v>91720.876169979281</v>
      </c>
      <c r="G4" s="14">
        <v>58911.265378266675</v>
      </c>
      <c r="H4" s="135">
        <f t="shared" si="2"/>
        <v>361244.9296743935</v>
      </c>
      <c r="I4" s="136">
        <f t="shared" si="0"/>
        <v>93876.689866508925</v>
      </c>
      <c r="J4" s="137">
        <f t="shared" si="1"/>
        <v>0.22746231665658054</v>
      </c>
      <c r="K4" s="135">
        <f t="shared" si="3"/>
        <v>267368.23980788456</v>
      </c>
      <c r="L4" s="134"/>
    </row>
    <row r="5" spans="1:12" ht="15.75" customHeight="1" x14ac:dyDescent="0.2">
      <c r="A5" s="3">
        <v>2020</v>
      </c>
      <c r="B5" s="80">
        <v>81048.800000000003</v>
      </c>
      <c r="C5" s="134"/>
      <c r="D5" s="14">
        <v>85721.952537511854</v>
      </c>
      <c r="E5" s="14">
        <v>132134.6932429338</v>
      </c>
      <c r="F5" s="14">
        <v>94979.575466148002</v>
      </c>
      <c r="G5" s="14">
        <v>61829.810613881455</v>
      </c>
      <c r="H5" s="135">
        <f t="shared" si="2"/>
        <v>374666.03186047508</v>
      </c>
      <c r="I5" s="136">
        <f t="shared" si="0"/>
        <v>95583.538773172724</v>
      </c>
      <c r="J5" s="137">
        <f t="shared" si="1"/>
        <v>0.22879563463985053</v>
      </c>
      <c r="K5" s="135">
        <f t="shared" si="3"/>
        <v>279082.49308730237</v>
      </c>
      <c r="L5" s="134"/>
    </row>
    <row r="6" spans="1:12" ht="15.75" customHeight="1" x14ac:dyDescent="0.2">
      <c r="A6" s="3">
        <v>2021</v>
      </c>
      <c r="B6" s="80">
        <v>82496.100000000006</v>
      </c>
      <c r="C6" s="134"/>
      <c r="D6" s="14">
        <v>88393.046722216022</v>
      </c>
      <c r="E6" s="14">
        <v>136919.60785976355</v>
      </c>
      <c r="F6" s="14">
        <v>98050.02264943003</v>
      </c>
      <c r="G6" s="14">
        <v>64567.051509458834</v>
      </c>
      <c r="H6" s="135">
        <f t="shared" si="2"/>
        <v>387929.72874086839</v>
      </c>
      <c r="I6" s="136">
        <f t="shared" si="0"/>
        <v>97290.387679836524</v>
      </c>
      <c r="J6" s="137">
        <f t="shared" si="1"/>
        <v>0.22785839850201667</v>
      </c>
      <c r="K6" s="135">
        <f t="shared" si="3"/>
        <v>290639.34106103185</v>
      </c>
      <c r="L6" s="134"/>
    </row>
    <row r="7" spans="1:12" ht="15.75" customHeight="1" x14ac:dyDescent="0.2">
      <c r="A7" s="3">
        <v>2022</v>
      </c>
      <c r="B7" s="80">
        <v>84305.225000000006</v>
      </c>
      <c r="C7" s="134"/>
      <c r="D7" s="14">
        <v>91147.372143871282</v>
      </c>
      <c r="E7" s="14">
        <v>141877.79572776175</v>
      </c>
      <c r="F7" s="14">
        <v>101219.72955101523</v>
      </c>
      <c r="G7" s="14">
        <v>67425.471616908791</v>
      </c>
      <c r="H7" s="135">
        <f t="shared" si="2"/>
        <v>401670.36903955706</v>
      </c>
      <c r="I7" s="136">
        <f t="shared" si="0"/>
        <v>99423.94881316628</v>
      </c>
      <c r="J7" s="137">
        <f t="shared" si="1"/>
        <v>0.22692082655192064</v>
      </c>
      <c r="K7" s="135">
        <f t="shared" si="3"/>
        <v>302246.42022639076</v>
      </c>
      <c r="L7" s="134"/>
    </row>
    <row r="8" spans="1:12" ht="15.75" customHeight="1" x14ac:dyDescent="0.2">
      <c r="A8" s="3">
        <v>2023</v>
      </c>
      <c r="B8" s="80">
        <v>86114.349999999991</v>
      </c>
      <c r="C8" s="134"/>
      <c r="D8" s="14">
        <v>93987.522286018619</v>
      </c>
      <c r="E8" s="14">
        <v>147015.53148753851</v>
      </c>
      <c r="F8" s="14">
        <v>104491.90498417722</v>
      </c>
      <c r="G8" s="14">
        <v>70410.435608889049</v>
      </c>
      <c r="H8" s="135">
        <f t="shared" si="2"/>
        <v>415905.39436662337</v>
      </c>
      <c r="I8" s="136">
        <f t="shared" si="0"/>
        <v>101557.50994649601</v>
      </c>
      <c r="J8" s="137">
        <f t="shared" si="1"/>
        <v>0.22598293640588848</v>
      </c>
      <c r="K8" s="135">
        <f t="shared" si="3"/>
        <v>314347.88442012738</v>
      </c>
      <c r="L8" s="134"/>
    </row>
    <row r="9" spans="1:12" ht="15.75" customHeight="1" x14ac:dyDescent="0.2">
      <c r="A9" s="3">
        <v>2024</v>
      </c>
      <c r="B9" s="80">
        <v>87561.65</v>
      </c>
      <c r="C9" s="134"/>
      <c r="D9" s="14">
        <v>96916.17144508996</v>
      </c>
      <c r="E9" s="14">
        <v>152339.31699951141</v>
      </c>
      <c r="F9" s="14">
        <v>107869.86149493033</v>
      </c>
      <c r="G9" s="14">
        <v>73527.545655168229</v>
      </c>
      <c r="H9" s="135">
        <f t="shared" si="2"/>
        <v>430652.89559469995</v>
      </c>
      <c r="I9" s="136">
        <f t="shared" si="0"/>
        <v>103264.35885315981</v>
      </c>
      <c r="J9" s="137">
        <f t="shared" si="1"/>
        <v>0.22504474586489395</v>
      </c>
      <c r="K9" s="135">
        <f t="shared" si="3"/>
        <v>327388.53674154013</v>
      </c>
      <c r="L9" s="134"/>
    </row>
    <row r="10" spans="1:12" ht="15.75" customHeight="1" x14ac:dyDescent="0.2">
      <c r="A10" s="3">
        <v>2025</v>
      </c>
      <c r="B10" s="80">
        <v>89732.599999999991</v>
      </c>
      <c r="C10" s="134"/>
      <c r="D10" s="14">
        <v>99936.077248536152</v>
      </c>
      <c r="E10" s="14">
        <v>157855.88957208069</v>
      </c>
      <c r="F10" s="14">
        <v>111357.01871544433</v>
      </c>
      <c r="G10" s="14">
        <v>76782.651936758135</v>
      </c>
      <c r="H10" s="135">
        <f t="shared" si="2"/>
        <v>445931.6374728193</v>
      </c>
      <c r="I10" s="136">
        <f t="shared" si="0"/>
        <v>105824.63221315549</v>
      </c>
      <c r="J10" s="137">
        <f t="shared" si="1"/>
        <v>0.22410627291414711</v>
      </c>
      <c r="K10" s="135">
        <f t="shared" si="3"/>
        <v>340107.0052596638</v>
      </c>
      <c r="L10" s="134"/>
    </row>
    <row r="11" spans="1:12" ht="15.75" customHeight="1" x14ac:dyDescent="0.2">
      <c r="A11" s="3">
        <v>2026</v>
      </c>
      <c r="B11" s="80">
        <v>91541.724999999991</v>
      </c>
      <c r="C11" s="134"/>
      <c r="D11" s="14">
        <v>102945.45599021098</v>
      </c>
      <c r="E11" s="14">
        <v>163730.31882509839</v>
      </c>
      <c r="F11" s="14">
        <v>114674.04749754554</v>
      </c>
      <c r="G11" s="14">
        <v>79621.510285664393</v>
      </c>
      <c r="H11" s="135">
        <f t="shared" si="2"/>
        <v>460971.33259851934</v>
      </c>
      <c r="I11" s="136">
        <f t="shared" si="0"/>
        <v>107958.19334648525</v>
      </c>
      <c r="J11" s="137">
        <f t="shared" si="1"/>
        <v>0.22332290255426968</v>
      </c>
      <c r="K11" s="135">
        <f t="shared" si="3"/>
        <v>353013.13925203407</v>
      </c>
      <c r="L11" s="134"/>
    </row>
    <row r="12" spans="1:12" ht="15.75" customHeight="1" x14ac:dyDescent="0.2">
      <c r="A12" s="3">
        <v>2027</v>
      </c>
      <c r="B12" s="80">
        <v>93350.849999999991</v>
      </c>
      <c r="C12" s="134"/>
      <c r="D12" s="14">
        <v>106045.45626377084</v>
      </c>
      <c r="E12" s="14">
        <v>169823.35835070245</v>
      </c>
      <c r="F12" s="14">
        <v>118089.88172602284</v>
      </c>
      <c r="G12" s="14">
        <v>82565.328759310723</v>
      </c>
      <c r="H12" s="135">
        <f t="shared" si="2"/>
        <v>476524.02509980678</v>
      </c>
      <c r="I12" s="136">
        <f t="shared" si="0"/>
        <v>110091.75447981499</v>
      </c>
      <c r="J12" s="137">
        <f t="shared" si="1"/>
        <v>0.22253957970232432</v>
      </c>
      <c r="K12" s="135">
        <f t="shared" si="3"/>
        <v>366432.27061999182</v>
      </c>
      <c r="L12" s="134"/>
    </row>
    <row r="13" spans="1:12" ht="15.75" customHeight="1" x14ac:dyDescent="0.2">
      <c r="A13" s="3">
        <v>2028</v>
      </c>
      <c r="B13" s="80">
        <v>95159.974999999991</v>
      </c>
      <c r="C13" s="134"/>
      <c r="D13" s="14">
        <v>109238.80695871293</v>
      </c>
      <c r="E13" s="14">
        <v>176143.14348412657</v>
      </c>
      <c r="F13" s="14">
        <v>121607.46455177265</v>
      </c>
      <c r="G13" s="14">
        <v>85617.988011971276</v>
      </c>
      <c r="H13" s="135">
        <f t="shared" si="2"/>
        <v>492607.40300658345</v>
      </c>
      <c r="I13" s="136">
        <f t="shared" si="0"/>
        <v>112225.31561314475</v>
      </c>
      <c r="J13" s="137">
        <f t="shared" si="1"/>
        <v>0.22175632418835778</v>
      </c>
      <c r="K13" s="135">
        <f t="shared" si="3"/>
        <v>380382.08739343868</v>
      </c>
      <c r="L13" s="134"/>
    </row>
    <row r="14" spans="1:12" ht="15.75" customHeight="1" x14ac:dyDescent="0.2">
      <c r="A14" s="3">
        <v>2029</v>
      </c>
      <c r="B14" s="80">
        <v>97330.925000000003</v>
      </c>
      <c r="C14" s="134"/>
      <c r="D14" s="14">
        <v>112528.31913968344</v>
      </c>
      <c r="E14" s="14">
        <v>182698.11230794841</v>
      </c>
      <c r="F14" s="14">
        <v>125229.82679431209</v>
      </c>
      <c r="G14" s="14">
        <v>88783.512176004253</v>
      </c>
      <c r="H14" s="135">
        <f t="shared" si="2"/>
        <v>509239.7704179482</v>
      </c>
      <c r="I14" s="136">
        <f t="shared" si="0"/>
        <v>114785.58897314046</v>
      </c>
      <c r="J14" s="137">
        <f t="shared" si="1"/>
        <v>0.22097315582270433</v>
      </c>
      <c r="K14" s="135">
        <f t="shared" si="3"/>
        <v>394454.18144480773</v>
      </c>
      <c r="L14" s="134"/>
    </row>
    <row r="15" spans="1:12" ht="15.75" customHeight="1" x14ac:dyDescent="0.2">
      <c r="A15" s="3">
        <v>2030</v>
      </c>
      <c r="B15" s="80">
        <v>99140.05</v>
      </c>
      <c r="C15" s="134"/>
      <c r="D15" s="14">
        <v>115916.88852102088</v>
      </c>
      <c r="E15" s="14">
        <v>189497.01691849105</v>
      </c>
      <c r="F15" s="14">
        <v>128960.08955319351</v>
      </c>
      <c r="G15" s="14">
        <v>92066.074166617269</v>
      </c>
      <c r="H15" s="135">
        <f t="shared" si="2"/>
        <v>526440.06915932265</v>
      </c>
      <c r="I15" s="136">
        <f t="shared" si="0"/>
        <v>116919.1501064702</v>
      </c>
      <c r="J15" s="137">
        <f t="shared" si="1"/>
        <v>0.22019009439408688</v>
      </c>
      <c r="K15" s="135">
        <f t="shared" si="3"/>
        <v>409520.91905285243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4.079607651074587E-2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0.11289534883720932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0.11289534883720932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0.16509883720930232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0.32298255813953491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0.33418720930232559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0.15539999999999998</v>
      </c>
    </row>
    <row r="17" spans="1:11" x14ac:dyDescent="0.2">
      <c r="B17" s="10" t="s">
        <v>9</v>
      </c>
      <c r="K17" s="97">
        <f>'Prevalence of anaemia'!F3</f>
        <v>0.15539999999999998</v>
      </c>
    </row>
    <row r="18" spans="1:11" x14ac:dyDescent="0.2">
      <c r="B18" s="10" t="s">
        <v>10</v>
      </c>
      <c r="K18" s="97">
        <f>'Prevalence of anaemia'!G3</f>
        <v>0.15539999999999998</v>
      </c>
    </row>
    <row r="19" spans="1:11" x14ac:dyDescent="0.2">
      <c r="B19" s="10" t="s">
        <v>111</v>
      </c>
      <c r="K19" s="97">
        <f>'Prevalence of anaemia'!H3</f>
        <v>0.15582000000000001</v>
      </c>
    </row>
    <row r="20" spans="1:11" x14ac:dyDescent="0.2">
      <c r="B20" s="10" t="s">
        <v>112</v>
      </c>
      <c r="K20" s="97">
        <f>'Prevalence of anaemia'!I3</f>
        <v>0.15582000000000001</v>
      </c>
    </row>
    <row r="21" spans="1:11" x14ac:dyDescent="0.2">
      <c r="B21" s="10" t="s">
        <v>113</v>
      </c>
      <c r="K21" s="97">
        <f>'Prevalence of anaemia'!J3</f>
        <v>0.15582000000000001</v>
      </c>
    </row>
    <row r="22" spans="1:11" x14ac:dyDescent="0.2">
      <c r="B22" s="10" t="s">
        <v>114</v>
      </c>
      <c r="K22" s="97">
        <f>'Prevalence of anaemia'!K3</f>
        <v>0.15582000000000001</v>
      </c>
    </row>
    <row r="23" spans="1:11" x14ac:dyDescent="0.2">
      <c r="B23" s="10" t="s">
        <v>107</v>
      </c>
      <c r="K23" s="97">
        <f>'Prevalence of anaemia'!L3</f>
        <v>0.1113</v>
      </c>
    </row>
    <row r="24" spans="1:11" x14ac:dyDescent="0.2">
      <c r="B24" s="10" t="s">
        <v>108</v>
      </c>
      <c r="K24" s="97">
        <f>'Prevalence of anaemia'!M3</f>
        <v>0.1113</v>
      </c>
    </row>
    <row r="25" spans="1:11" x14ac:dyDescent="0.2">
      <c r="B25" s="10" t="s">
        <v>109</v>
      </c>
      <c r="K25" s="97">
        <f>'Prevalence of anaemia'!N3</f>
        <v>0.1113</v>
      </c>
    </row>
    <row r="26" spans="1:11" x14ac:dyDescent="0.2">
      <c r="B26" s="10" t="s">
        <v>110</v>
      </c>
      <c r="K26" s="97">
        <f>'Prevalence of anaemia'!O3</f>
        <v>0.1113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0.58366297201303152</v>
      </c>
      <c r="D2" s="81">
        <f t="shared" si="0"/>
        <v>0.58366297201303152</v>
      </c>
      <c r="E2" s="81">
        <f t="shared" si="0"/>
        <v>0.48951532505282125</v>
      </c>
      <c r="F2" s="81">
        <f t="shared" si="0"/>
        <v>0.29438293646584857</v>
      </c>
      <c r="G2" s="81">
        <f t="shared" si="0"/>
        <v>0.28378975157472663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0.30344167914975917</v>
      </c>
      <c r="D3" s="81">
        <f t="shared" si="1"/>
        <v>0.30344167914975917</v>
      </c>
      <c r="E3" s="81">
        <f t="shared" si="1"/>
        <v>0.34538583773787646</v>
      </c>
      <c r="F3" s="81">
        <f t="shared" si="1"/>
        <v>0.38263450539461652</v>
      </c>
      <c r="G3" s="81">
        <f t="shared" si="1"/>
        <v>0.38202303912294777</v>
      </c>
    </row>
    <row r="4" spans="1:7" ht="15.75" customHeight="1" x14ac:dyDescent="0.2">
      <c r="A4" s="11"/>
      <c r="B4" s="12" t="s">
        <v>25</v>
      </c>
      <c r="C4" s="81">
        <v>9.3630391572252059E-2</v>
      </c>
      <c r="D4" s="81">
        <v>9.3630391572252059E-2</v>
      </c>
      <c r="E4" s="81">
        <v>0.14101764062810573</v>
      </c>
      <c r="F4" s="81">
        <v>0.26728170343868018</v>
      </c>
      <c r="G4" s="81">
        <v>0.27794191015702646</v>
      </c>
    </row>
    <row r="5" spans="1:7" ht="15.75" customHeight="1" x14ac:dyDescent="0.2">
      <c r="A5" s="11"/>
      <c r="B5" s="12" t="s">
        <v>26</v>
      </c>
      <c r="C5" s="81">
        <v>1.9264957264957264E-2</v>
      </c>
      <c r="D5" s="81">
        <v>1.9264957264957264E-2</v>
      </c>
      <c r="E5" s="81">
        <v>2.408119658119658E-2</v>
      </c>
      <c r="F5" s="81">
        <v>5.5700854700854702E-2</v>
      </c>
      <c r="G5" s="81">
        <v>5.6245299145299139E-2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0.92243137254901963</v>
      </c>
      <c r="D14" s="84">
        <v>0.61285228758169941</v>
      </c>
      <c r="E14" s="83">
        <v>1.803921568627451E-2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7.7568627450980393E-2</v>
      </c>
      <c r="D15" s="84">
        <v>0.1608705882352941</v>
      </c>
      <c r="E15" s="83">
        <v>2.7401960784313725E-2</v>
      </c>
      <c r="F15" s="86">
        <v>8.4313725490196075E-4</v>
      </c>
      <c r="G15" s="86">
        <v>0</v>
      </c>
    </row>
    <row r="16" spans="1:7" ht="15.75" customHeight="1" x14ac:dyDescent="0.2">
      <c r="B16" s="4" t="s">
        <v>39</v>
      </c>
      <c r="C16" s="83">
        <v>0</v>
      </c>
      <c r="D16" s="87">
        <v>0.2262395672333849</v>
      </c>
      <c r="E16" s="83">
        <v>0.91959505409582687</v>
      </c>
      <c r="F16" s="86">
        <v>0.70874188562596596</v>
      </c>
      <c r="G16" s="86">
        <v>0</v>
      </c>
    </row>
    <row r="17" spans="2:7" ht="15.75" customHeight="1" x14ac:dyDescent="0.2">
      <c r="B17" s="4" t="s">
        <v>40</v>
      </c>
      <c r="C17" s="83">
        <v>0</v>
      </c>
      <c r="D17" s="87">
        <v>3.7556949621553312E-5</v>
      </c>
      <c r="E17" s="83">
        <v>3.4963769433584868E-2</v>
      </c>
      <c r="F17" s="86">
        <v>0.290414977119132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3" sqref="B3: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1.4409406779661016</v>
      </c>
      <c r="C2" s="88">
        <v>1.4409406779661016</v>
      </c>
      <c r="D2" s="88">
        <v>4.8857372881355934</v>
      </c>
      <c r="E2" s="88">
        <v>4.7056398305084741</v>
      </c>
      <c r="F2" s="88">
        <v>1.6435805084745763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0.84460000000000002</v>
      </c>
      <c r="F2" s="97">
        <f t="shared" si="0"/>
        <v>0.84460000000000002</v>
      </c>
      <c r="G2" s="97">
        <f t="shared" si="0"/>
        <v>0.84460000000000002</v>
      </c>
      <c r="H2" s="97">
        <f t="shared" si="0"/>
        <v>0.84417999999999993</v>
      </c>
      <c r="I2" s="97">
        <f t="shared" si="0"/>
        <v>0.84417999999999993</v>
      </c>
      <c r="J2" s="97">
        <f t="shared" si="0"/>
        <v>0.84417999999999993</v>
      </c>
      <c r="K2" s="97">
        <f t="shared" si="0"/>
        <v>0.84417999999999993</v>
      </c>
      <c r="L2" s="97">
        <f t="shared" si="0"/>
        <v>0.88870000000000005</v>
      </c>
      <c r="M2" s="97">
        <f t="shared" si="0"/>
        <v>0.88870000000000005</v>
      </c>
      <c r="N2" s="97">
        <f t="shared" si="0"/>
        <v>0.88870000000000005</v>
      </c>
      <c r="O2" s="97">
        <f t="shared" si="0"/>
        <v>0.88870000000000005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0.15539999999999998</v>
      </c>
      <c r="F3" s="97">
        <f t="shared" si="1"/>
        <v>0.15539999999999998</v>
      </c>
      <c r="G3" s="97">
        <f t="shared" si="1"/>
        <v>0.15539999999999998</v>
      </c>
      <c r="H3" s="97">
        <f t="shared" si="1"/>
        <v>0.15582000000000001</v>
      </c>
      <c r="I3" s="97">
        <f t="shared" si="1"/>
        <v>0.15582000000000001</v>
      </c>
      <c r="J3" s="97">
        <f t="shared" si="1"/>
        <v>0.15582000000000001</v>
      </c>
      <c r="K3" s="97">
        <f t="shared" si="1"/>
        <v>0.15582000000000001</v>
      </c>
      <c r="L3" s="97">
        <f t="shared" si="1"/>
        <v>0.1113</v>
      </c>
      <c r="M3" s="97">
        <f t="shared" si="1"/>
        <v>0.1113</v>
      </c>
      <c r="N3" s="97">
        <f t="shared" si="1"/>
        <v>0.1113</v>
      </c>
      <c r="O3" s="97">
        <f>O6</f>
        <v>0.1113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0.37</v>
      </c>
      <c r="F5" s="100">
        <v>0.37</v>
      </c>
      <c r="G5" s="101">
        <v>0.37</v>
      </c>
      <c r="H5" s="102">
        <v>0.37100000000000005</v>
      </c>
      <c r="I5" s="102">
        <v>0.37100000000000005</v>
      </c>
      <c r="J5" s="102">
        <v>0.37100000000000005</v>
      </c>
      <c r="K5" s="102">
        <v>0.37100000000000005</v>
      </c>
      <c r="L5" s="102">
        <v>0.26500000000000001</v>
      </c>
      <c r="M5" s="102">
        <v>0.26500000000000001</v>
      </c>
      <c r="N5" s="102">
        <v>0.26500000000000001</v>
      </c>
      <c r="O5" s="102">
        <v>0.26500000000000001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0.15539999999999998</v>
      </c>
      <c r="F6" s="141">
        <f t="shared" ref="F6:O6" si="2">0.42*F5</f>
        <v>0.15539999999999998</v>
      </c>
      <c r="G6" s="141">
        <f t="shared" si="2"/>
        <v>0.15539999999999998</v>
      </c>
      <c r="H6" s="141">
        <f t="shared" si="2"/>
        <v>0.15582000000000001</v>
      </c>
      <c r="I6" s="141">
        <f t="shared" si="2"/>
        <v>0.15582000000000001</v>
      </c>
      <c r="J6" s="141">
        <f t="shared" si="2"/>
        <v>0.15582000000000001</v>
      </c>
      <c r="K6" s="141">
        <f t="shared" si="2"/>
        <v>0.15582000000000001</v>
      </c>
      <c r="L6" s="141">
        <f t="shared" si="2"/>
        <v>0.1113</v>
      </c>
      <c r="M6" s="141">
        <f t="shared" si="2"/>
        <v>0.1113</v>
      </c>
      <c r="N6" s="141">
        <f t="shared" si="2"/>
        <v>0.1113</v>
      </c>
      <c r="O6" s="141">
        <f t="shared" si="2"/>
        <v>0.1113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2018-05-07T05:02:22Z</dcterms:modified>
</cp:coreProperties>
</file>