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"/>
    </mc:Choice>
  </mc:AlternateContent>
  <xr:revisionPtr revIDLastSave="0" documentId="13_ncr:1_{93285A95-8E4F-495E-8C64-55973AD54109}" xr6:coauthVersionLast="45" xr6:coauthVersionMax="45" xr10:uidLastSave="{00000000-0000-0000-0000-000000000000}"/>
  <bookViews>
    <workbookView xWindow="-110" yWindow="-110" windowWidth="19420" windowHeight="10420" tabRatio="885" firstSheet="12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Reference programs" sheetId="59" state="hidden" r:id="rId10"/>
    <sheet name="Incidence of conditions" sheetId="7" state="hidden" r:id="rId11"/>
    <sheet name="Programs target population" sheetId="21" r:id="rId12"/>
    <sheet name="Program dependencies" sheetId="58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5" l="1"/>
  <c r="D15" i="5"/>
  <c r="E15" i="5"/>
  <c r="F15" i="5"/>
  <c r="G15" i="5"/>
  <c r="C6" i="51"/>
  <c r="C13" i="51"/>
  <c r="C14" i="51"/>
  <c r="L15" i="5"/>
  <c r="M15" i="5"/>
  <c r="N15" i="5"/>
  <c r="O15" i="5"/>
  <c r="C8" i="51"/>
  <c r="H15" i="5"/>
  <c r="I15" i="5"/>
  <c r="J15" i="5"/>
  <c r="K15" i="5"/>
  <c r="C7" i="51"/>
  <c r="C11" i="51"/>
  <c r="C10" i="51"/>
  <c r="C4" i="51"/>
  <c r="C2" i="51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/>
  <c r="A26" i="2"/>
  <c r="A18" i="2"/>
  <c r="A16" i="2"/>
  <c r="A38" i="2"/>
  <c r="A30" i="2"/>
  <c r="A2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/>
  <c r="G26" i="2"/>
  <c r="H26" i="2"/>
  <c r="G27" i="2"/>
  <c r="H27" i="2"/>
  <c r="G28" i="2"/>
  <c r="H28" i="2"/>
  <c r="G29" i="2"/>
  <c r="H29" i="2"/>
  <c r="G30" i="2"/>
  <c r="H30" i="2"/>
  <c r="G31" i="2"/>
  <c r="H31" i="2"/>
  <c r="I31" i="2"/>
  <c r="G32" i="2"/>
  <c r="H32" i="2"/>
  <c r="G33" i="2"/>
  <c r="H33" i="2"/>
  <c r="I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I3" i="2"/>
  <c r="G4" i="2"/>
  <c r="I4" i="2"/>
  <c r="G5" i="2"/>
  <c r="G6" i="2"/>
  <c r="I6" i="2"/>
  <c r="G7" i="2"/>
  <c r="I7" i="2"/>
  <c r="G8" i="2"/>
  <c r="I8" i="2"/>
  <c r="G9" i="2"/>
  <c r="I9" i="2"/>
  <c r="G10" i="2"/>
  <c r="I10" i="2"/>
  <c r="G11" i="2"/>
  <c r="I11" i="2"/>
  <c r="G12" i="2"/>
  <c r="I12" i="2"/>
  <c r="G13" i="2"/>
  <c r="G14" i="2"/>
  <c r="I14" i="2"/>
  <c r="G15" i="2"/>
  <c r="G2" i="2"/>
  <c r="I5" i="2"/>
  <c r="I13" i="2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<sst xmlns="http://schemas.openxmlformats.org/spreadsheetml/2006/main" count="1092" uniqueCount="270">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</sst>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1" zoomScaleNormal="100" workbookViewId="0">
      <selection activeCell="C12" sqref="C12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100</v>
      </c>
      <c r="B1" s="41" t="s">
        <v>164</v>
      </c>
      <c r="C1" s="41" t="s">
        <v>165</v>
      </c>
    </row>
    <row r="2" spans="1:3" ht="15.9" customHeight="1" x14ac:dyDescent="0.3">
      <c r="A2" s="12" t="s">
        <v>191</v>
      </c>
      <c r="B2" s="41"/>
      <c r="C2" s="41"/>
    </row>
    <row r="3" spans="1:3" ht="15.9" customHeight="1" x14ac:dyDescent="0.3">
      <c r="A3" s="1"/>
      <c r="B3" s="7" t="s">
        <v>193</v>
      </c>
      <c r="C3" s="63">
        <v>2017</v>
      </c>
    </row>
    <row r="4" spans="1:3" ht="15.9" customHeight="1" x14ac:dyDescent="0.3">
      <c r="A4" s="1"/>
      <c r="B4" s="9" t="s">
        <v>192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209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171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1.66</v>
      </c>
      <c r="D51" s="17"/>
    </row>
    <row r="52" spans="1:4" ht="15" customHeight="1" x14ac:dyDescent="0.25">
      <c r="B52" s="16" t="s">
        <v>125</v>
      </c>
      <c r="C52" s="72">
        <v>1.66</v>
      </c>
    </row>
    <row r="53" spans="1:4" ht="15.75" customHeight="1" x14ac:dyDescent="0.25">
      <c r="B53" s="16" t="s">
        <v>126</v>
      </c>
      <c r="C53" s="72">
        <v>5.64</v>
      </c>
    </row>
    <row r="54" spans="1:4" ht="15.75" customHeight="1" x14ac:dyDescent="0.25">
      <c r="B54" s="16" t="s">
        <v>127</v>
      </c>
      <c r="C54" s="72">
        <v>5.43</v>
      </c>
    </row>
    <row r="55" spans="1:4" ht="15.75" customHeight="1" x14ac:dyDescent="0.25">
      <c r="B55" s="16" t="s">
        <v>128</v>
      </c>
      <c r="C55" s="72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>
        <v>0.42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D9" sqref="D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6.3846153846153844E-2</v>
      </c>
      <c r="D7" s="87">
        <f>diarrhoea_1_5mo/26</f>
        <v>6.3846153846153844E-2</v>
      </c>
      <c r="E7" s="87">
        <f>diarrhoea_6_11mo/26</f>
        <v>0.21692307692307691</v>
      </c>
      <c r="F7" s="87">
        <f>diarrhoea_12_23mo/26</f>
        <v>0.20884615384615385</v>
      </c>
      <c r="G7" s="87">
        <f>diarrhoea_24_59mo/26</f>
        <v>7.3461538461538453E-2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6.3846153846153844E-2</v>
      </c>
      <c r="D11" s="87">
        <f>diarrhoea_1_5mo/26</f>
        <v>6.3846153846153844E-2</v>
      </c>
      <c r="E11" s="87">
        <f>diarrhoea_6_11mo/26</f>
        <v>0.21692307692307691</v>
      </c>
      <c r="F11" s="87">
        <f>diarrhoea_12_23mo/26</f>
        <v>0.20884615384615385</v>
      </c>
      <c r="G11" s="87">
        <f>diarrhoea_24_59mo/26</f>
        <v>7.3461538461538453E-2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208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207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tabSelected="1"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208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5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5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5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208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" customHeight="1" x14ac:dyDescent="0.35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5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5">
      <c r="A28" s="56"/>
      <c r="B28" s="59" t="s">
        <v>207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5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5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5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5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207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208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217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218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ht="13" x14ac:dyDescent="0.3">
      <c r="A2" s="40" t="s">
        <v>219</v>
      </c>
      <c r="B2" s="137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7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7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7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7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7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7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7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7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7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7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7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7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7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7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ht="13" x14ac:dyDescent="0.3">
      <c r="A19" s="40" t="s">
        <v>220</v>
      </c>
      <c r="B19" s="137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7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7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7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7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7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7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7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7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7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7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7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7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7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7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ht="13" x14ac:dyDescent="0.3">
      <c r="A36" s="97" t="s">
        <v>221</v>
      </c>
      <c r="B36" s="137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7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7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7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7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7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7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7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7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7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7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7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7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7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7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ht="13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7" sqref="D17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0" customFormat="1" ht="18.75" customHeight="1" x14ac:dyDescent="0.3">
      <c r="A1" s="99" t="s">
        <v>222</v>
      </c>
    </row>
    <row r="2" spans="1:7" ht="15.75" customHeight="1" x14ac:dyDescent="0.3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3">
      <c r="A3" s="40" t="s">
        <v>223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224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225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226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228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229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230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9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0" customFormat="1" ht="13" x14ac:dyDescent="0.3">
      <c r="A1" s="99" t="s">
        <v>231</v>
      </c>
    </row>
    <row r="2" spans="1:16" ht="13" x14ac:dyDescent="0.3">
      <c r="A2" s="118" t="s">
        <v>212</v>
      </c>
      <c r="B2" s="119" t="s">
        <v>232</v>
      </c>
      <c r="C2" s="119" t="s">
        <v>233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71</v>
      </c>
      <c r="C3" s="43" t="s">
        <v>234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235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236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237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234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235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236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237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234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235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236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237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234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235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236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" customHeight="1" x14ac:dyDescent="0.25">
      <c r="C18" s="43" t="s">
        <v>237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234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235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236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237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234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235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236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237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238</v>
      </c>
    </row>
    <row r="29" spans="1:16" s="36" customFormat="1" ht="13" x14ac:dyDescent="0.3">
      <c r="A29" s="121" t="s">
        <v>239</v>
      </c>
      <c r="B29" s="94" t="s">
        <v>232</v>
      </c>
      <c r="C29" s="94" t="s">
        <v>240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71</v>
      </c>
      <c r="C30" s="43" t="s">
        <v>234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235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234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235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234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235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234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235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234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235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234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235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241</v>
      </c>
    </row>
    <row r="56" spans="1:16" s="36" customFormat="1" ht="26" x14ac:dyDescent="0.3">
      <c r="A56" s="121" t="s">
        <v>70</v>
      </c>
      <c r="B56" s="94" t="s">
        <v>232</v>
      </c>
      <c r="C56" s="123" t="s">
        <v>242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38</v>
      </c>
      <c r="C57" s="43" t="s">
        <v>243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245</v>
      </c>
    </row>
    <row r="65" spans="1:16" s="36" customFormat="1" ht="26" x14ac:dyDescent="0.3">
      <c r="A65" s="121" t="s">
        <v>24</v>
      </c>
      <c r="B65" s="94" t="s">
        <v>232</v>
      </c>
      <c r="C65" s="123" t="s">
        <v>246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247</v>
      </c>
    </row>
    <row r="104" spans="1:16" s="36" customFormat="1" ht="26" x14ac:dyDescent="0.3">
      <c r="A104" s="121" t="s">
        <v>71</v>
      </c>
      <c r="B104" s="126" t="s">
        <v>169</v>
      </c>
      <c r="C104" s="123" t="s">
        <v>246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D6" sqref="D6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0" customFormat="1" ht="14.25" customHeight="1" x14ac:dyDescent="0.3">
      <c r="A1" s="99" t="s">
        <v>248</v>
      </c>
    </row>
    <row r="2" spans="1:7" ht="14.25" customHeight="1" x14ac:dyDescent="0.3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249</v>
      </c>
      <c r="C3" s="136" t="s">
        <v>250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251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252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3">
      <c r="A10" s="99" t="s">
        <v>253</v>
      </c>
    </row>
    <row r="11" spans="1:7" ht="14.25" customHeight="1" x14ac:dyDescent="0.3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3">
      <c r="A12" s="104"/>
      <c r="B12" s="113"/>
    </row>
    <row r="13" spans="1:7" s="100" customFormat="1" ht="14.25" customHeight="1" x14ac:dyDescent="0.3">
      <c r="A13" s="99" t="s">
        <v>254</v>
      </c>
    </row>
    <row r="14" spans="1:7" ht="14.25" customHeight="1" x14ac:dyDescent="0.3">
      <c r="A14" s="125" t="s">
        <v>239</v>
      </c>
      <c r="B14" s="117" t="s">
        <v>255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3">
      <c r="A15" s="40"/>
      <c r="B15" s="117" t="s">
        <v>256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125" t="s">
        <v>70</v>
      </c>
      <c r="B16" s="113" t="s">
        <v>257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3">
      <c r="A18" s="99" t="s">
        <v>258</v>
      </c>
    </row>
    <row r="19" spans="1:6" s="104" customFormat="1" ht="14.25" customHeight="1" x14ac:dyDescent="0.3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C11" sqref="C11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259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260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259</v>
      </c>
      <c r="C4" s="136">
        <v>0</v>
      </c>
      <c r="D4" s="136">
        <v>0</v>
      </c>
      <c r="E4" s="136">
        <v>0</v>
      </c>
      <c r="F4" s="136">
        <v>0</v>
      </c>
    </row>
    <row r="5" spans="1:6" ht="15.75" customHeight="1" x14ac:dyDescent="0.25">
      <c r="A5" s="90"/>
      <c r="B5" s="90" t="s">
        <v>260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208</v>
      </c>
      <c r="B6" s="90" t="s">
        <v>259</v>
      </c>
      <c r="C6" s="136">
        <v>0</v>
      </c>
      <c r="D6" s="136">
        <v>0</v>
      </c>
      <c r="E6" s="136">
        <v>0</v>
      </c>
      <c r="F6" s="136">
        <v>0</v>
      </c>
    </row>
    <row r="7" spans="1:6" ht="15.75" customHeight="1" x14ac:dyDescent="0.25">
      <c r="A7" s="90"/>
      <c r="B7" s="90" t="s">
        <v>260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259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260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259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260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259</v>
      </c>
      <c r="C12" s="136">
        <v>0.08</v>
      </c>
      <c r="D12" s="136">
        <v>0.08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260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B1" workbookViewId="0">
      <selection activeCell="E11" sqref="E11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ht="13" x14ac:dyDescent="0.3">
      <c r="A2" s="40" t="s">
        <v>261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208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ht="13" x14ac:dyDescent="0.3">
      <c r="A16" s="40" t="s">
        <v>262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263</v>
      </c>
    </row>
    <row r="3" spans="1:7" x14ac:dyDescent="0.25">
      <c r="B3" s="59" t="s">
        <v>67</v>
      </c>
      <c r="C3" s="136">
        <v>1</v>
      </c>
      <c r="D3" s="136">
        <v>0.22</v>
      </c>
      <c r="E3" s="136">
        <v>0.22</v>
      </c>
      <c r="F3" s="136">
        <v>0.22</v>
      </c>
      <c r="G3" s="136">
        <v>0.22</v>
      </c>
    </row>
    <row r="4" spans="1:7" ht="13" x14ac:dyDescent="0.3">
      <c r="A4" s="40" t="s">
        <v>264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0.16</v>
      </c>
      <c r="E5" s="136">
        <v>0.16</v>
      </c>
      <c r="F5" s="136">
        <v>0.16</v>
      </c>
      <c r="G5" s="136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B28" zoomScale="111" workbookViewId="0">
      <selection activeCell="D38" sqref="D38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69</v>
      </c>
      <c r="B1" s="40" t="s">
        <v>265</v>
      </c>
      <c r="C1" s="125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267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268</v>
      </c>
      <c r="D3" s="136">
        <v>0</v>
      </c>
      <c r="E3" s="136">
        <v>0</v>
      </c>
      <c r="F3" s="136">
        <v>0.36</v>
      </c>
      <c r="G3" s="136">
        <v>0.36</v>
      </c>
      <c r="H3" s="136">
        <v>0.36</v>
      </c>
    </row>
    <row r="4" spans="1:9" x14ac:dyDescent="0.25">
      <c r="C4" s="52" t="s">
        <v>269</v>
      </c>
      <c r="D4" s="136">
        <v>0</v>
      </c>
      <c r="E4" s="136">
        <v>0</v>
      </c>
      <c r="F4" s="136">
        <v>0.45</v>
      </c>
      <c r="G4" s="136">
        <v>0.45</v>
      </c>
      <c r="H4" s="136">
        <v>0.45</v>
      </c>
    </row>
    <row r="5" spans="1:9" x14ac:dyDescent="0.25">
      <c r="A5" s="52" t="s">
        <v>58</v>
      </c>
      <c r="B5" s="52" t="s">
        <v>66</v>
      </c>
      <c r="C5" s="52" t="s">
        <v>267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269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267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269</v>
      </c>
      <c r="D8" s="136">
        <v>0</v>
      </c>
      <c r="E8" s="136">
        <v>0</v>
      </c>
      <c r="F8" s="136">
        <v>0.25970149253731301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267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269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267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269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267</v>
      </c>
      <c r="D13" s="136">
        <v>0</v>
      </c>
      <c r="E13" s="136">
        <v>0</v>
      </c>
      <c r="F13" s="136">
        <v>0.8</v>
      </c>
      <c r="G13" s="136">
        <v>0.8</v>
      </c>
      <c r="H13" s="136">
        <v>0.8</v>
      </c>
    </row>
    <row r="14" spans="1:9" x14ac:dyDescent="0.25">
      <c r="C14" s="52" t="s">
        <v>269</v>
      </c>
      <c r="D14" s="136">
        <v>0</v>
      </c>
      <c r="E14" s="136">
        <v>0</v>
      </c>
      <c r="F14" s="136">
        <v>0.85</v>
      </c>
      <c r="G14" s="136">
        <v>0.85</v>
      </c>
      <c r="H14" s="136">
        <v>0.85</v>
      </c>
      <c r="I14" s="36"/>
    </row>
    <row r="15" spans="1:9" x14ac:dyDescent="0.25">
      <c r="B15" s="52" t="s">
        <v>65</v>
      </c>
      <c r="C15" s="52" t="s">
        <v>267</v>
      </c>
      <c r="D15" s="136">
        <v>0</v>
      </c>
      <c r="E15" s="136">
        <v>0</v>
      </c>
      <c r="F15" s="136">
        <v>0.8</v>
      </c>
      <c r="G15" s="136">
        <v>0.8</v>
      </c>
      <c r="H15" s="136">
        <v>0.8</v>
      </c>
      <c r="I15" s="36"/>
    </row>
    <row r="16" spans="1:9" x14ac:dyDescent="0.25">
      <c r="C16" s="52" t="s">
        <v>269</v>
      </c>
      <c r="D16" s="136">
        <v>0</v>
      </c>
      <c r="E16" s="136">
        <v>0</v>
      </c>
      <c r="F16" s="136">
        <v>0.75</v>
      </c>
      <c r="G16" s="136">
        <v>0.75</v>
      </c>
      <c r="H16" s="136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267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268</v>
      </c>
      <c r="D18" s="136">
        <v>0.186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267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268</v>
      </c>
      <c r="D20" s="136">
        <v>0.186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267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268</v>
      </c>
      <c r="D22" s="136">
        <v>0.186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267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268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269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267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268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269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267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268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269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267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268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269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267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268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269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267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268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269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267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268</v>
      </c>
      <c r="D42" s="136">
        <v>0.5</v>
      </c>
      <c r="E42" s="136">
        <v>0.5</v>
      </c>
      <c r="F42" s="136">
        <v>0.5</v>
      </c>
      <c r="G42" s="136">
        <v>0.5</v>
      </c>
      <c r="H42" s="136">
        <v>0.5</v>
      </c>
    </row>
    <row r="43" spans="1:8" x14ac:dyDescent="0.25">
      <c r="C43" s="52" t="s">
        <v>269</v>
      </c>
      <c r="D43" s="136">
        <v>0.63</v>
      </c>
      <c r="E43" s="136">
        <v>0.63</v>
      </c>
      <c r="F43" s="136">
        <v>0.63</v>
      </c>
      <c r="G43" s="136">
        <v>0.63</v>
      </c>
      <c r="H43" s="136">
        <v>0.63</v>
      </c>
    </row>
    <row r="44" spans="1:8" x14ac:dyDescent="0.25">
      <c r="A44" s="52" t="s">
        <v>84</v>
      </c>
      <c r="B44" s="52" t="s">
        <v>71</v>
      </c>
      <c r="C44" s="52" t="s">
        <v>267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268</v>
      </c>
      <c r="D45" s="136">
        <v>0.8</v>
      </c>
      <c r="E45" s="136">
        <v>0.8</v>
      </c>
      <c r="F45" s="136">
        <v>0.8</v>
      </c>
      <c r="G45" s="136">
        <v>0.8</v>
      </c>
      <c r="H45" s="136">
        <v>0.8</v>
      </c>
    </row>
    <row r="46" spans="1:8" x14ac:dyDescent="0.25">
      <c r="A46" s="52" t="s">
        <v>85</v>
      </c>
      <c r="B46" s="52" t="s">
        <v>71</v>
      </c>
      <c r="C46" s="52" t="s">
        <v>267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268</v>
      </c>
      <c r="D47" s="136">
        <v>0.76</v>
      </c>
      <c r="E47" s="136">
        <v>0.76</v>
      </c>
      <c r="F47" s="136">
        <v>0.76</v>
      </c>
      <c r="G47" s="136">
        <v>0.76</v>
      </c>
      <c r="H47" s="136">
        <v>0.76</v>
      </c>
    </row>
    <row r="48" spans="1:8" x14ac:dyDescent="0.25">
      <c r="A48" s="52" t="s">
        <v>195</v>
      </c>
      <c r="B48" s="52" t="s">
        <v>13</v>
      </c>
      <c r="C48" s="52" t="s">
        <v>267</v>
      </c>
      <c r="D48" s="136">
        <v>0.57999999999999996</v>
      </c>
      <c r="E48" s="136">
        <v>0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268</v>
      </c>
      <c r="D49" s="136">
        <v>0.88</v>
      </c>
      <c r="E49" s="136">
        <v>0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19" t="s">
        <v>69</v>
      </c>
      <c r="B1" s="119" t="s">
        <v>265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267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268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267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268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267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268</v>
      </c>
      <c r="D7" s="136">
        <v>0.59</v>
      </c>
      <c r="E7" s="136">
        <v>0.59</v>
      </c>
      <c r="F7" s="136">
        <v>0.59</v>
      </c>
      <c r="G7" s="136">
        <v>0.59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210</v>
      </c>
      <c r="B2" s="41" t="s">
        <v>211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211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211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6" sqref="C6"/>
    </sheetView>
  </sheetViews>
  <sheetFormatPr defaultColWidth="8.90625" defaultRowHeight="12.5" x14ac:dyDescent="0.25"/>
  <cols>
    <col min="1" max="1" width="37" customWidth="1"/>
    <col min="2" max="2" width="29.453125" customWidth="1"/>
    <col min="3" max="3" width="13.26953125" bestFit="1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f>(('Nutritional status distribution'!C4+'Nutritional status distribution'!C5)*(1/60)+('Nutritional status distribution'!D4+'Nutritional status distribution'!D5)*(5/60)+('Nutritional status distribution'!E4+'Nutritional status distribution'!E5)*(6/60)+('Nutritional status distribution'!F4+'Nutritional status distribution'!F5)*(12/60)+('Nutritional status distribution'!G4+'Nutritional status distribution'!G5)*(36/60))</f>
        <v>0.34434320222452625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0.33</v>
      </c>
    </row>
    <row r="3" spans="1:16" x14ac:dyDescent="0.25">
      <c r="B3" s="14"/>
    </row>
    <row r="4" spans="1:16" x14ac:dyDescent="0.25">
      <c r="A4" t="s">
        <v>140</v>
      </c>
      <c r="B4" s="14" t="s">
        <v>143</v>
      </c>
      <c r="C4" s="28">
        <f>(('Nutritional status distribution'!C10+'Nutritional status distribution'!C11)*(1/60)+('Nutritional status distribution'!D10+'Nutritional status distribution'!D11)*(5/60)+('Nutritional status distribution'!E10+'Nutritional status distribution'!E11)*(6/60)+('Nutritional status distribution'!F10+'Nutritional status distribution'!F11)*(12/60)+('Nutritional status distribution'!G10+'Nutritional status distribution'!G11)*(36/60))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>
        <v>3.9E-2</v>
      </c>
    </row>
    <row r="5" spans="1:16" x14ac:dyDescent="0.25">
      <c r="B5" s="14"/>
    </row>
    <row r="6" spans="1:16" x14ac:dyDescent="0.25">
      <c r="A6" t="s">
        <v>141</v>
      </c>
      <c r="B6" s="14" t="s">
        <v>143</v>
      </c>
      <c r="C6" s="28">
        <f>'Nutritional status distribution'!C15*(1/60)+'Nutritional status distribution'!D15*(5/60)+'Nutritional status distribution'!E15*(6/60)+'Nutritional status distribution'!F15*(12/60)+'Nutritional status distribution'!G15*(36/60)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0.19800000000000001</v>
      </c>
    </row>
    <row r="7" spans="1:16" x14ac:dyDescent="0.25">
      <c r="B7" s="14" t="s">
        <v>32</v>
      </c>
      <c r="C7" s="28">
        <f>('Nutritional status distribution'!H15*('Demographic projections'!C2/SUM('Demographic projections'!C2:F2))+'Nutritional status distribution'!I15*('Demographic projections'!D2/SUM('Demographic projections'!C2:F2))+'Nutritional status distribution'!J15*('Demographic projections'!E2/SUM('Demographic projections'!C2:F2))+'Nutritional status distribution'!K15*('Demographic projections'!F2/SUM('Demographic projections'!C2:F2)))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5">
      <c r="B8" s="14" t="s">
        <v>144</v>
      </c>
      <c r="C8" s="28">
        <f>('Nutritional status distribution'!L15*('Demographic projections'!C2/SUM('Demographic projections'!C2:F2))+'Nutritional status distribution'!M15*('Demographic projections'!D2/SUM('Demographic projections'!C2:F2))+'Nutritional status distribution'!N15*('Demographic projections'!E2/SUM('Demographic projections'!C2:F2))+'Nutritional status distribution'!O15*('Demographic projections'!F2/SUM('Demographic projections'!C2:F2)))</f>
        <v>0.18837666072928053</v>
      </c>
      <c r="D8" s="28"/>
      <c r="E8" s="28"/>
      <c r="F8" s="28"/>
      <c r="G8" s="28"/>
      <c r="H8" s="28"/>
      <c r="I8" s="28"/>
      <c r="J8" s="28"/>
      <c r="K8" s="28">
        <v>0.15</v>
      </c>
      <c r="L8" s="28"/>
      <c r="M8" s="28"/>
      <c r="N8" s="28"/>
      <c r="O8" s="28"/>
      <c r="P8" s="28">
        <v>0.17399999999999999</v>
      </c>
    </row>
    <row r="10" spans="1:16" x14ac:dyDescent="0.25">
      <c r="A10" t="s">
        <v>142</v>
      </c>
      <c r="B10" s="16" t="s">
        <v>147</v>
      </c>
      <c r="C10" s="28">
        <f>('Breastfeeding distribution'!C2*(1/6)+'Breastfeeding distribution'!D2*(5/6))</f>
        <v>0.50922873745377717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5">
      <c r="B11" s="34" t="s">
        <v>146</v>
      </c>
      <c r="C11" s="28">
        <f>(('Breastfeeding distribution'!E4)*(6/18)+('Breastfeeding distribution'!F4)*(12/18))</f>
        <v>0.79221422376409367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5">
      <c r="A13" s="12" t="s">
        <v>74</v>
      </c>
      <c r="B13" s="34" t="s">
        <v>148</v>
      </c>
      <c r="C13" s="28">
        <f>U5_mortality/1000</f>
        <v>6.7000000000000004E-2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>
        <v>6.7000000000000004E-2</v>
      </c>
    </row>
    <row r="14" spans="1:16" x14ac:dyDescent="0.25">
      <c r="B14" s="16" t="s">
        <v>170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4.0000000000000001E-3</v>
      </c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C9" sqref="C9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ht="13" x14ac:dyDescent="0.3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/>
    </row>
    <row r="16" spans="1:5" ht="13" x14ac:dyDescent="0.3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ht="13" x14ac:dyDescent="0.3">
      <c r="A2" s="61" t="s">
        <v>69</v>
      </c>
      <c r="B2" s="46" t="s">
        <v>67</v>
      </c>
      <c r="C2" s="46" t="s">
        <v>183</v>
      </c>
      <c r="D2" s="80"/>
    </row>
    <row r="3" spans="1:4" ht="13" x14ac:dyDescent="0.3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>
      <selection activeCell="D21" sqref="D21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206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25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90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0.82</v>
      </c>
      <c r="E6" s="82" t="s">
        <v>201</v>
      </c>
    </row>
    <row r="7" spans="1:5" ht="15.75" customHeight="1" x14ac:dyDescent="0.25">
      <c r="A7" s="52" t="s">
        <v>63</v>
      </c>
      <c r="B7" s="81">
        <v>0.36</v>
      </c>
      <c r="C7" s="81">
        <v>0.95</v>
      </c>
      <c r="D7" s="82">
        <v>0.25</v>
      </c>
      <c r="E7" s="82" t="s">
        <v>201</v>
      </c>
    </row>
    <row r="8" spans="1:5" ht="15.75" customHeight="1" x14ac:dyDescent="0.25">
      <c r="A8" s="52" t="s">
        <v>64</v>
      </c>
      <c r="B8" s="81">
        <v>0</v>
      </c>
      <c r="C8" s="81">
        <v>0.95</v>
      </c>
      <c r="D8" s="82">
        <v>0.75</v>
      </c>
      <c r="E8" s="82" t="s">
        <v>201</v>
      </c>
    </row>
    <row r="9" spans="1:5" ht="15.75" customHeight="1" x14ac:dyDescent="0.25">
      <c r="A9" s="52" t="s">
        <v>62</v>
      </c>
      <c r="B9" s="81">
        <v>0</v>
      </c>
      <c r="C9" s="81">
        <v>0.95</v>
      </c>
      <c r="D9" s="82">
        <v>0.19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0.73</v>
      </c>
      <c r="E10" s="82" t="s">
        <v>201</v>
      </c>
    </row>
    <row r="11" spans="1:5" ht="15.75" customHeight="1" x14ac:dyDescent="0.25">
      <c r="A11" s="59" t="s">
        <v>207</v>
      </c>
      <c r="B11" s="81">
        <v>0</v>
      </c>
      <c r="C11" s="81">
        <v>0.95</v>
      </c>
      <c r="D11" s="82">
        <v>1.78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0.24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0.55000000000000004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0.73</v>
      </c>
      <c r="E14" s="82" t="s">
        <v>201</v>
      </c>
    </row>
    <row r="15" spans="1:5" ht="15.75" customHeight="1" x14ac:dyDescent="0.25">
      <c r="A15" s="11" t="s">
        <v>208</v>
      </c>
      <c r="B15" s="81">
        <v>0</v>
      </c>
      <c r="C15" s="81">
        <v>0.95</v>
      </c>
      <c r="D15" s="82">
        <v>1.78</v>
      </c>
      <c r="E15" s="82" t="s">
        <v>201</v>
      </c>
    </row>
    <row r="16" spans="1:5" ht="15.75" customHeight="1" x14ac:dyDescent="0.25">
      <c r="A16" s="52" t="s">
        <v>57</v>
      </c>
      <c r="B16" s="81">
        <v>0.34599999999999997</v>
      </c>
      <c r="C16" s="81">
        <v>0.95</v>
      </c>
      <c r="D16" s="82">
        <v>2.06</v>
      </c>
      <c r="E16" s="82" t="s">
        <v>201</v>
      </c>
    </row>
    <row r="17" spans="1:5" ht="15.75" customHeight="1" x14ac:dyDescent="0.25">
      <c r="A17" s="52" t="s">
        <v>47</v>
      </c>
      <c r="B17" s="81">
        <v>0.80800000000000005</v>
      </c>
      <c r="C17" s="81">
        <v>0.95</v>
      </c>
      <c r="D17" s="82">
        <v>0.05</v>
      </c>
      <c r="E17" s="82" t="s">
        <v>201</v>
      </c>
    </row>
    <row r="18" spans="1:5" ht="15.9" customHeight="1" x14ac:dyDescent="0.25">
      <c r="A18" s="52" t="s">
        <v>173</v>
      </c>
      <c r="B18" s="81">
        <v>0</v>
      </c>
      <c r="C18" s="81">
        <v>0.95</v>
      </c>
      <c r="D18" s="82">
        <v>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5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8.84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50</v>
      </c>
      <c r="E22" s="82" t="s">
        <v>201</v>
      </c>
    </row>
    <row r="23" spans="1:5" ht="15.75" customHeight="1" x14ac:dyDescent="0.25">
      <c r="A23" s="52" t="s">
        <v>34</v>
      </c>
      <c r="B23" s="81">
        <v>0.50800000000000001</v>
      </c>
      <c r="C23" s="81">
        <v>0.95</v>
      </c>
      <c r="D23" s="82">
        <v>2.61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</v>
      </c>
      <c r="E24" s="82" t="s">
        <v>201</v>
      </c>
    </row>
    <row r="25" spans="1:5" ht="15.75" customHeight="1" x14ac:dyDescent="0.25">
      <c r="A25" s="52" t="s">
        <v>87</v>
      </c>
      <c r="B25" s="81">
        <v>0</v>
      </c>
      <c r="C25" s="81">
        <v>0.95</v>
      </c>
      <c r="D25" s="82">
        <v>1</v>
      </c>
      <c r="E25" s="82" t="s">
        <v>201</v>
      </c>
    </row>
    <row r="26" spans="1:5" ht="15.75" customHeight="1" x14ac:dyDescent="0.25">
      <c r="A26" s="52" t="s">
        <v>137</v>
      </c>
      <c r="B26" s="81">
        <v>0.1</v>
      </c>
      <c r="C26" s="81">
        <v>0.95</v>
      </c>
      <c r="D26" s="82">
        <v>4.6500000000000004</v>
      </c>
      <c r="E26" s="82" t="s">
        <v>201</v>
      </c>
    </row>
    <row r="27" spans="1:5" ht="15.75" customHeight="1" x14ac:dyDescent="0.25">
      <c r="A27" s="52" t="s">
        <v>59</v>
      </c>
      <c r="B27" s="81">
        <v>0.3538</v>
      </c>
      <c r="C27" s="81">
        <v>0.95</v>
      </c>
      <c r="D27" s="82">
        <v>3.78</v>
      </c>
      <c r="E27" s="82" t="s">
        <v>201</v>
      </c>
    </row>
    <row r="28" spans="1:5" ht="15.75" customHeight="1" x14ac:dyDescent="0.25">
      <c r="A28" s="52" t="s">
        <v>84</v>
      </c>
      <c r="B28" s="81">
        <v>0</v>
      </c>
      <c r="C28" s="81">
        <v>0.95</v>
      </c>
      <c r="D28" s="82">
        <v>1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48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5.3</v>
      </c>
      <c r="E30" s="82" t="s">
        <v>201</v>
      </c>
    </row>
    <row r="31" spans="1:5" ht="15.75" customHeight="1" x14ac:dyDescent="0.25">
      <c r="A31" s="52" t="s">
        <v>28</v>
      </c>
      <c r="B31" s="81">
        <v>0.89970000000000006</v>
      </c>
      <c r="C31" s="81">
        <v>0.95</v>
      </c>
      <c r="D31" s="82">
        <v>0.41</v>
      </c>
      <c r="E31" s="82" t="s">
        <v>201</v>
      </c>
    </row>
    <row r="32" spans="1:5" ht="15.75" customHeight="1" x14ac:dyDescent="0.25">
      <c r="A32" s="52" t="s">
        <v>83</v>
      </c>
      <c r="B32" s="81">
        <v>0.80700000000000005</v>
      </c>
      <c r="C32" s="81">
        <v>0.95</v>
      </c>
      <c r="D32" s="82">
        <v>0.9</v>
      </c>
      <c r="E32" s="82" t="s">
        <v>201</v>
      </c>
    </row>
    <row r="33" spans="1:6" ht="15.75" customHeight="1" x14ac:dyDescent="0.25">
      <c r="A33" s="52" t="s">
        <v>82</v>
      </c>
      <c r="B33" s="81">
        <v>0.73199999999999998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81</v>
      </c>
      <c r="B34" s="81">
        <v>0.316</v>
      </c>
      <c r="C34" s="81">
        <v>0.95</v>
      </c>
      <c r="D34" s="82">
        <v>79</v>
      </c>
      <c r="E34" s="82" t="s">
        <v>201</v>
      </c>
    </row>
    <row r="35" spans="1:6" ht="15.75" customHeight="1" x14ac:dyDescent="0.25">
      <c r="A35" s="52" t="s">
        <v>79</v>
      </c>
      <c r="B35" s="81">
        <v>0.59699999999999998</v>
      </c>
      <c r="C35" s="81">
        <v>0.95</v>
      </c>
      <c r="D35" s="82">
        <v>31</v>
      </c>
      <c r="E35" s="82" t="s">
        <v>201</v>
      </c>
    </row>
    <row r="36" spans="1:6" s="36" customFormat="1" ht="15.75" customHeight="1" x14ac:dyDescent="0.25">
      <c r="A36" s="52" t="s">
        <v>80</v>
      </c>
      <c r="B36" s="81">
        <v>0.19900000000000001</v>
      </c>
      <c r="C36" s="81">
        <v>0.95</v>
      </c>
      <c r="D36" s="82">
        <v>102</v>
      </c>
      <c r="E36" s="82" t="s">
        <v>201</v>
      </c>
      <c r="F36" s="35"/>
    </row>
    <row r="37" spans="1:6" ht="15.75" customHeight="1" x14ac:dyDescent="0.25">
      <c r="A37" s="52" t="s">
        <v>85</v>
      </c>
      <c r="B37" s="81">
        <v>0.13400000000000001</v>
      </c>
      <c r="C37" s="81">
        <v>0.95</v>
      </c>
      <c r="D37" s="82">
        <v>5.53</v>
      </c>
      <c r="E37" s="82" t="s">
        <v>201</v>
      </c>
    </row>
    <row r="38" spans="1:6" ht="15.75" customHeight="1" x14ac:dyDescent="0.25">
      <c r="A38" s="52" t="s">
        <v>60</v>
      </c>
      <c r="B38" s="81">
        <v>0</v>
      </c>
      <c r="C38" s="81">
        <v>0.95</v>
      </c>
      <c r="D38" s="82">
        <v>1</v>
      </c>
      <c r="E38" s="82" t="s">
        <v>201</v>
      </c>
    </row>
    <row r="39" spans="1:6" ht="15.75" customHeight="1" x14ac:dyDescent="0.25">
      <c r="F39" s="36"/>
    </row>
  </sheetData>
  <sheetProtection algorithmName="SHA-512" hashValue="jSdherlZJbZ8Sy1L59bo9v5QauB4K+9LWnSRVPNbXJxTAgxgiv9ErxgnISHZ2apMgabDAJDnLmaWIXWQOwB0iA==" saltValue="GDpAVnNFn9RTLmsUAjB9Mw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Reference programs</vt:lpstr>
      <vt:lpstr>Incidence of conditions</vt:lpstr>
      <vt:lpstr>Programs target population</vt:lpstr>
      <vt:lpstr>Program dependencies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2020-02-24T06:34:46Z</dcterms:modified>
</cp:coreProperties>
</file>