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B56AA717-C24A-4872-8581-1FEBF066B6F7}" xr6:coauthVersionLast="47" xr6:coauthVersionMax="47" xr10:uidLastSave="{00000000-0000-0000-0000-000000000000}"/>
  <bookViews>
    <workbookView xWindow="-35430" yWindow="5760" windowWidth="14370" windowHeight="8760" tabRatio="961" firstSheet="4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  <externalReference r:id="rId30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6">'[1]Treatment of SAM'!$D$3</definedName>
    <definedName name="comm_deliv">'Treatment of SAM'!$D$3</definedName>
    <definedName name="diarrhoea_1_5mo" localSheetId="6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6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>'Baseline year population inputs'!$C$59</definedName>
    <definedName name="manage_mam">'Treatment of SAM'!$D$2</definedName>
    <definedName name="maternal_mortality" localSheetId="6">'[2]Baseline year population inputs'!$C$40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>'Baseline year population inputs'!$C$47</definedName>
    <definedName name="U5_mortality" localSheetId="6">'[2]Baseline year population inputs'!$C$39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H114" i="72"/>
  <c r="G114" i="72"/>
  <c r="F114" i="72"/>
  <c r="E114" i="72"/>
  <c r="D114" i="72"/>
  <c r="H113" i="72"/>
  <c r="G113" i="72"/>
  <c r="F113" i="72"/>
  <c r="E113" i="72"/>
  <c r="D113" i="72"/>
  <c r="H112" i="72"/>
  <c r="G112" i="72"/>
  <c r="F112" i="72"/>
  <c r="E112" i="72"/>
  <c r="D112" i="72"/>
  <c r="H111" i="72"/>
  <c r="G111" i="72"/>
  <c r="F111" i="72"/>
  <c r="E111" i="72"/>
  <c r="D111" i="72"/>
  <c r="H110" i="72"/>
  <c r="G110" i="72"/>
  <c r="F110" i="72"/>
  <c r="E110" i="72"/>
  <c r="D110" i="72"/>
  <c r="H109" i="72"/>
  <c r="G109" i="72"/>
  <c r="F109" i="72"/>
  <c r="E109" i="72"/>
  <c r="D109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H59" i="72"/>
  <c r="G59" i="72"/>
  <c r="F59" i="72"/>
  <c r="E59" i="72"/>
  <c r="D59" i="72"/>
  <c r="H58" i="72"/>
  <c r="G58" i="72"/>
  <c r="F58" i="72"/>
  <c r="E58" i="72"/>
  <c r="D58" i="72"/>
  <c r="H57" i="72"/>
  <c r="G57" i="72"/>
  <c r="F57" i="72"/>
  <c r="E57" i="72"/>
  <c r="D57" i="72"/>
  <c r="H56" i="72"/>
  <c r="G56" i="72"/>
  <c r="F56" i="72"/>
  <c r="E56" i="72"/>
  <c r="D56" i="72"/>
  <c r="H55" i="72"/>
  <c r="G55" i="72"/>
  <c r="F55" i="72"/>
  <c r="E55" i="72"/>
  <c r="D55" i="72"/>
  <c r="H54" i="72"/>
  <c r="G54" i="72"/>
  <c r="F54" i="72"/>
  <c r="E54" i="72"/>
  <c r="D54" i="72"/>
  <c r="H53" i="72"/>
  <c r="G53" i="72"/>
  <c r="F53" i="72"/>
  <c r="E53" i="72"/>
  <c r="D53" i="72"/>
  <c r="G19" i="71"/>
  <c r="F19" i="71"/>
  <c r="E19" i="71"/>
  <c r="D19" i="71"/>
  <c r="C19" i="71"/>
  <c r="G17" i="71"/>
  <c r="F17" i="71"/>
  <c r="E17" i="71"/>
  <c r="D17" i="71"/>
  <c r="C17" i="71"/>
  <c r="G12" i="71"/>
  <c r="F12" i="71"/>
  <c r="E12" i="71"/>
  <c r="D12" i="71"/>
  <c r="C12" i="71"/>
  <c r="G10" i="71"/>
  <c r="F10" i="71"/>
  <c r="E10" i="71"/>
  <c r="D10" i="71"/>
  <c r="C10" i="71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3" i="70"/>
  <c r="N63" i="70"/>
  <c r="M63" i="70"/>
  <c r="L63" i="70"/>
  <c r="K63" i="70"/>
  <c r="J63" i="70"/>
  <c r="I63" i="70"/>
  <c r="H63" i="70"/>
  <c r="G63" i="70"/>
  <c r="F63" i="70"/>
  <c r="E63" i="70"/>
  <c r="D63" i="70"/>
  <c r="C63" i="70"/>
  <c r="O62" i="70"/>
  <c r="N62" i="70"/>
  <c r="M62" i="70"/>
  <c r="L62" i="70"/>
  <c r="K62" i="70"/>
  <c r="J62" i="70"/>
  <c r="I62" i="70"/>
  <c r="H62" i="70"/>
  <c r="G62" i="70"/>
  <c r="F62" i="70"/>
  <c r="E62" i="70"/>
  <c r="D62" i="70"/>
  <c r="C62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O48" i="70"/>
  <c r="N48" i="70"/>
  <c r="M48" i="70"/>
  <c r="L48" i="70"/>
  <c r="K48" i="70"/>
  <c r="J48" i="70"/>
  <c r="I48" i="70"/>
  <c r="H48" i="70"/>
  <c r="G48" i="70"/>
  <c r="F48" i="70"/>
  <c r="E48" i="70"/>
  <c r="D48" i="70"/>
  <c r="C48" i="70"/>
  <c r="O47" i="70"/>
  <c r="N47" i="70"/>
  <c r="M47" i="70"/>
  <c r="L47" i="70"/>
  <c r="K47" i="70"/>
  <c r="J47" i="70"/>
  <c r="I47" i="70"/>
  <c r="H47" i="70"/>
  <c r="G47" i="70"/>
  <c r="F47" i="70"/>
  <c r="E47" i="70"/>
  <c r="D47" i="70"/>
  <c r="C47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40" i="70"/>
  <c r="N40" i="70"/>
  <c r="M40" i="70"/>
  <c r="L40" i="70"/>
  <c r="K40" i="70"/>
  <c r="J40" i="70"/>
  <c r="I40" i="70"/>
  <c r="H40" i="70"/>
  <c r="G40" i="70"/>
  <c r="F40" i="70"/>
  <c r="E40" i="70"/>
  <c r="D40" i="70"/>
  <c r="C40" i="70"/>
  <c r="O39" i="70"/>
  <c r="N39" i="70"/>
  <c r="M39" i="70"/>
  <c r="L39" i="70"/>
  <c r="K39" i="70"/>
  <c r="J39" i="70"/>
  <c r="I39" i="70"/>
  <c r="H39" i="70"/>
  <c r="G39" i="70"/>
  <c r="F39" i="70"/>
  <c r="E39" i="70"/>
  <c r="D39" i="70"/>
  <c r="C39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O25" i="70"/>
  <c r="N25" i="70"/>
  <c r="M25" i="70"/>
  <c r="L25" i="70"/>
  <c r="K25" i="70"/>
  <c r="J25" i="70"/>
  <c r="I25" i="70"/>
  <c r="H25" i="70"/>
  <c r="G25" i="70"/>
  <c r="F25" i="70"/>
  <c r="E25" i="70"/>
  <c r="D25" i="70"/>
  <c r="C25" i="70"/>
  <c r="F43" i="69"/>
  <c r="E43" i="69"/>
  <c r="D43" i="69"/>
  <c r="C43" i="69"/>
  <c r="F42" i="69"/>
  <c r="E42" i="69"/>
  <c r="D42" i="69"/>
  <c r="C42" i="69"/>
  <c r="F41" i="69"/>
  <c r="E41" i="69"/>
  <c r="D41" i="69"/>
  <c r="C41" i="69"/>
  <c r="F40" i="69"/>
  <c r="E40" i="69"/>
  <c r="D40" i="69"/>
  <c r="C40" i="69"/>
  <c r="F39" i="69"/>
  <c r="E39" i="69"/>
  <c r="D39" i="69"/>
  <c r="C39" i="69"/>
  <c r="F38" i="69"/>
  <c r="E38" i="69"/>
  <c r="D38" i="69"/>
  <c r="C38" i="69"/>
  <c r="F37" i="69"/>
  <c r="E37" i="69"/>
  <c r="D37" i="69"/>
  <c r="C37" i="69"/>
  <c r="F36" i="69"/>
  <c r="E36" i="69"/>
  <c r="D36" i="69"/>
  <c r="C36" i="69"/>
  <c r="F35" i="69"/>
  <c r="E35" i="69"/>
  <c r="D35" i="69"/>
  <c r="C35" i="69"/>
  <c r="F34" i="69"/>
  <c r="E34" i="69"/>
  <c r="D34" i="69"/>
  <c r="C34" i="69"/>
  <c r="F33" i="69"/>
  <c r="E33" i="69"/>
  <c r="D33" i="69"/>
  <c r="C33" i="69"/>
  <c r="F32" i="69"/>
  <c r="E32" i="69"/>
  <c r="D32" i="69"/>
  <c r="C32" i="69"/>
  <c r="F28" i="69"/>
  <c r="E28" i="69"/>
  <c r="D28" i="69"/>
  <c r="C28" i="69"/>
  <c r="F27" i="69"/>
  <c r="E27" i="69"/>
  <c r="D27" i="69"/>
  <c r="C27" i="69"/>
  <c r="F26" i="69"/>
  <c r="E26" i="69"/>
  <c r="D26" i="69"/>
  <c r="C26" i="69"/>
  <c r="F25" i="69"/>
  <c r="E25" i="69"/>
  <c r="D25" i="69"/>
  <c r="C25" i="69"/>
  <c r="F24" i="69"/>
  <c r="E24" i="69"/>
  <c r="D24" i="69"/>
  <c r="C24" i="69"/>
  <c r="F23" i="69"/>
  <c r="E23" i="69"/>
  <c r="D23" i="69"/>
  <c r="C23" i="69"/>
  <c r="F22" i="69"/>
  <c r="E22" i="69"/>
  <c r="D22" i="69"/>
  <c r="C22" i="69"/>
  <c r="F21" i="69"/>
  <c r="E21" i="69"/>
  <c r="D21" i="69"/>
  <c r="C21" i="69"/>
  <c r="F20" i="69"/>
  <c r="E20" i="69"/>
  <c r="D20" i="69"/>
  <c r="C20" i="69"/>
  <c r="F19" i="69"/>
  <c r="E19" i="69"/>
  <c r="D19" i="69"/>
  <c r="C19" i="69"/>
  <c r="F18" i="69"/>
  <c r="E18" i="69"/>
  <c r="D18" i="69"/>
  <c r="C18" i="69"/>
  <c r="F17" i="69"/>
  <c r="E17" i="69"/>
  <c r="D17" i="69"/>
  <c r="C17" i="69"/>
  <c r="F64" i="68"/>
  <c r="E64" i="68"/>
  <c r="D64" i="68"/>
  <c r="C64" i="68"/>
  <c r="G60" i="68"/>
  <c r="F60" i="68"/>
  <c r="E60" i="68"/>
  <c r="D60" i="68"/>
  <c r="C60" i="68"/>
  <c r="G59" i="68"/>
  <c r="F59" i="68"/>
  <c r="E59" i="68"/>
  <c r="D59" i="68"/>
  <c r="C59" i="68"/>
  <c r="G58" i="68"/>
  <c r="F58" i="68"/>
  <c r="E58" i="68"/>
  <c r="D58" i="68"/>
  <c r="C58" i="68"/>
  <c r="D55" i="68"/>
  <c r="C55" i="68"/>
  <c r="G52" i="68"/>
  <c r="F52" i="68"/>
  <c r="E52" i="68"/>
  <c r="D52" i="68"/>
  <c r="C52" i="68"/>
  <c r="G51" i="68"/>
  <c r="F51" i="68"/>
  <c r="E51" i="68"/>
  <c r="D51" i="68"/>
  <c r="C51" i="68"/>
  <c r="G50" i="68"/>
  <c r="F50" i="68"/>
  <c r="E50" i="68"/>
  <c r="D50" i="68"/>
  <c r="C50" i="68"/>
  <c r="G48" i="68"/>
  <c r="F48" i="68"/>
  <c r="E48" i="68"/>
  <c r="D48" i="68"/>
  <c r="C48" i="68"/>
  <c r="G47" i="68"/>
  <c r="F47" i="68"/>
  <c r="E47" i="68"/>
  <c r="D47" i="68"/>
  <c r="F42" i="68"/>
  <c r="E42" i="68"/>
  <c r="D42" i="68"/>
  <c r="C42" i="68"/>
  <c r="G38" i="68"/>
  <c r="F38" i="68"/>
  <c r="E38" i="68"/>
  <c r="D38" i="68"/>
  <c r="C38" i="68"/>
  <c r="G37" i="68"/>
  <c r="F37" i="68"/>
  <c r="E37" i="68"/>
  <c r="D37" i="68"/>
  <c r="C37" i="68"/>
  <c r="G36" i="68"/>
  <c r="F36" i="68"/>
  <c r="E36" i="68"/>
  <c r="D36" i="68"/>
  <c r="C36" i="68"/>
  <c r="D33" i="68"/>
  <c r="C33" i="68"/>
  <c r="G30" i="68"/>
  <c r="F30" i="68"/>
  <c r="E30" i="68"/>
  <c r="D30" i="68"/>
  <c r="C30" i="68"/>
  <c r="G29" i="68"/>
  <c r="F29" i="68"/>
  <c r="E29" i="68"/>
  <c r="D29" i="68"/>
  <c r="C29" i="68"/>
  <c r="G28" i="68"/>
  <c r="F28" i="68"/>
  <c r="E28" i="68"/>
  <c r="D28" i="68"/>
  <c r="C28" i="68"/>
  <c r="G26" i="68"/>
  <c r="F26" i="68"/>
  <c r="E26" i="68"/>
  <c r="D26" i="68"/>
  <c r="C26" i="68"/>
  <c r="G25" i="68"/>
  <c r="F25" i="68"/>
  <c r="E25" i="68"/>
  <c r="D25" i="68"/>
  <c r="G328" i="67"/>
  <c r="F328" i="67"/>
  <c r="E328" i="67"/>
  <c r="D328" i="67"/>
  <c r="G327" i="67"/>
  <c r="F327" i="67"/>
  <c r="E327" i="67"/>
  <c r="D327" i="67"/>
  <c r="G326" i="67"/>
  <c r="F326" i="67"/>
  <c r="E326" i="67"/>
  <c r="D326" i="67"/>
  <c r="G325" i="67"/>
  <c r="F325" i="67"/>
  <c r="E325" i="67"/>
  <c r="D325" i="67"/>
  <c r="G321" i="67"/>
  <c r="F321" i="67"/>
  <c r="E321" i="67"/>
  <c r="D321" i="67"/>
  <c r="G320" i="67"/>
  <c r="F320" i="67"/>
  <c r="E320" i="67"/>
  <c r="D320" i="67"/>
  <c r="G319" i="67"/>
  <c r="F319" i="67"/>
  <c r="E319" i="67"/>
  <c r="D319" i="67"/>
  <c r="G318" i="67"/>
  <c r="F318" i="67"/>
  <c r="E318" i="67"/>
  <c r="D318" i="67"/>
  <c r="G317" i="67"/>
  <c r="F317" i="67"/>
  <c r="E317" i="67"/>
  <c r="D317" i="67"/>
  <c r="G316" i="67"/>
  <c r="F316" i="67"/>
  <c r="E316" i="67"/>
  <c r="D316" i="67"/>
  <c r="G315" i="67"/>
  <c r="F315" i="67"/>
  <c r="E315" i="67"/>
  <c r="D315" i="67"/>
  <c r="G314" i="67"/>
  <c r="F314" i="67"/>
  <c r="E314" i="67"/>
  <c r="D314" i="67"/>
  <c r="G313" i="67"/>
  <c r="F313" i="67"/>
  <c r="E313" i="67"/>
  <c r="D313" i="67"/>
  <c r="G312" i="67"/>
  <c r="F312" i="67"/>
  <c r="E312" i="67"/>
  <c r="D312" i="67"/>
  <c r="G311" i="67"/>
  <c r="F311" i="67"/>
  <c r="E311" i="67"/>
  <c r="D311" i="67"/>
  <c r="G310" i="67"/>
  <c r="F310" i="67"/>
  <c r="E310" i="67"/>
  <c r="D310" i="67"/>
  <c r="G309" i="67"/>
  <c r="F309" i="67"/>
  <c r="E309" i="67"/>
  <c r="D309" i="67"/>
  <c r="G308" i="67"/>
  <c r="F308" i="67"/>
  <c r="E308" i="67"/>
  <c r="D308" i="67"/>
  <c r="G307" i="67"/>
  <c r="F307" i="67"/>
  <c r="E307" i="67"/>
  <c r="D307" i="67"/>
  <c r="G306" i="67"/>
  <c r="F306" i="67"/>
  <c r="E306" i="67"/>
  <c r="D306" i="67"/>
  <c r="G305" i="67"/>
  <c r="F305" i="67"/>
  <c r="E305" i="67"/>
  <c r="D305" i="67"/>
  <c r="G304" i="67"/>
  <c r="F304" i="67"/>
  <c r="E304" i="67"/>
  <c r="D304" i="67"/>
  <c r="G303" i="67"/>
  <c r="F303" i="67"/>
  <c r="E303" i="67"/>
  <c r="D303" i="67"/>
  <c r="G302" i="67"/>
  <c r="F302" i="67"/>
  <c r="E302" i="67"/>
  <c r="D302" i="67"/>
  <c r="G301" i="67"/>
  <c r="F301" i="67"/>
  <c r="E301" i="67"/>
  <c r="D301" i="67"/>
  <c r="G300" i="67"/>
  <c r="F300" i="67"/>
  <c r="E300" i="67"/>
  <c r="D300" i="67"/>
  <c r="G299" i="67"/>
  <c r="F299" i="67"/>
  <c r="E299" i="67"/>
  <c r="D299" i="67"/>
  <c r="G298" i="67"/>
  <c r="F298" i="67"/>
  <c r="E298" i="67"/>
  <c r="D298" i="67"/>
  <c r="G297" i="67"/>
  <c r="F297" i="67"/>
  <c r="E297" i="67"/>
  <c r="D297" i="67"/>
  <c r="G296" i="67"/>
  <c r="F296" i="67"/>
  <c r="E296" i="67"/>
  <c r="D296" i="67"/>
  <c r="G295" i="67"/>
  <c r="F295" i="67"/>
  <c r="E295" i="67"/>
  <c r="D295" i="67"/>
  <c r="G294" i="67"/>
  <c r="F294" i="67"/>
  <c r="E294" i="67"/>
  <c r="D294" i="67"/>
  <c r="G293" i="67"/>
  <c r="F293" i="67"/>
  <c r="E293" i="67"/>
  <c r="D293" i="67"/>
  <c r="G292" i="67"/>
  <c r="F292" i="67"/>
  <c r="E292" i="67"/>
  <c r="D292" i="67"/>
  <c r="G291" i="67"/>
  <c r="F291" i="67"/>
  <c r="E291" i="67"/>
  <c r="D291" i="67"/>
  <c r="G290" i="67"/>
  <c r="F290" i="67"/>
  <c r="E290" i="67"/>
  <c r="D290" i="67"/>
  <c r="G289" i="67"/>
  <c r="F289" i="67"/>
  <c r="E289" i="67"/>
  <c r="D289" i="67"/>
  <c r="G288" i="67"/>
  <c r="F288" i="67"/>
  <c r="E288" i="67"/>
  <c r="D288" i="67"/>
  <c r="G287" i="67"/>
  <c r="F287" i="67"/>
  <c r="E287" i="67"/>
  <c r="D287" i="67"/>
  <c r="G286" i="67"/>
  <c r="F286" i="67"/>
  <c r="E286" i="67"/>
  <c r="D286" i="67"/>
  <c r="G282" i="67"/>
  <c r="F282" i="67"/>
  <c r="E282" i="67"/>
  <c r="D282" i="67"/>
  <c r="G281" i="67"/>
  <c r="F281" i="67"/>
  <c r="E281" i="67"/>
  <c r="D281" i="67"/>
  <c r="G280" i="67"/>
  <c r="F280" i="67"/>
  <c r="E280" i="67"/>
  <c r="D280" i="67"/>
  <c r="G279" i="67"/>
  <c r="F279" i="67"/>
  <c r="E279" i="67"/>
  <c r="D279" i="67"/>
  <c r="G278" i="67"/>
  <c r="F278" i="67"/>
  <c r="E278" i="67"/>
  <c r="D278" i="67"/>
  <c r="G277" i="67"/>
  <c r="F277" i="67"/>
  <c r="E277" i="67"/>
  <c r="D277" i="67"/>
  <c r="H273" i="67"/>
  <c r="G273" i="67"/>
  <c r="F273" i="67"/>
  <c r="E273" i="67"/>
  <c r="D273" i="67"/>
  <c r="H272" i="67"/>
  <c r="G272" i="67"/>
  <c r="F272" i="67"/>
  <c r="E272" i="67"/>
  <c r="D272" i="67"/>
  <c r="H271" i="67"/>
  <c r="G271" i="67"/>
  <c r="F271" i="67"/>
  <c r="E271" i="67"/>
  <c r="D271" i="67"/>
  <c r="H270" i="67"/>
  <c r="G270" i="67"/>
  <c r="F270" i="67"/>
  <c r="E270" i="67"/>
  <c r="D270" i="67"/>
  <c r="H269" i="67"/>
  <c r="G269" i="67"/>
  <c r="F269" i="67"/>
  <c r="E269" i="67"/>
  <c r="D269" i="67"/>
  <c r="H268" i="67"/>
  <c r="G268" i="67"/>
  <c r="F268" i="67"/>
  <c r="E268" i="67"/>
  <c r="D268" i="67"/>
  <c r="H267" i="67"/>
  <c r="G267" i="67"/>
  <c r="F267" i="67"/>
  <c r="E267" i="67"/>
  <c r="D267" i="67"/>
  <c r="H266" i="67"/>
  <c r="G266" i="67"/>
  <c r="F266" i="67"/>
  <c r="E266" i="67"/>
  <c r="D266" i="67"/>
  <c r="H265" i="67"/>
  <c r="G265" i="67"/>
  <c r="F265" i="67"/>
  <c r="E265" i="67"/>
  <c r="D265" i="67"/>
  <c r="H264" i="67"/>
  <c r="G264" i="67"/>
  <c r="F264" i="67"/>
  <c r="E264" i="67"/>
  <c r="D264" i="67"/>
  <c r="H263" i="67"/>
  <c r="G263" i="67"/>
  <c r="F263" i="67"/>
  <c r="E263" i="67"/>
  <c r="D263" i="67"/>
  <c r="H262" i="67"/>
  <c r="G262" i="67"/>
  <c r="F262" i="67"/>
  <c r="E262" i="67"/>
  <c r="D262" i="67"/>
  <c r="H261" i="67"/>
  <c r="G261" i="67"/>
  <c r="F261" i="67"/>
  <c r="E261" i="67"/>
  <c r="D261" i="67"/>
  <c r="H260" i="67"/>
  <c r="G260" i="67"/>
  <c r="F260" i="67"/>
  <c r="E260" i="67"/>
  <c r="D260" i="67"/>
  <c r="H259" i="67"/>
  <c r="G259" i="67"/>
  <c r="F259" i="67"/>
  <c r="E259" i="67"/>
  <c r="D259" i="67"/>
  <c r="H258" i="67"/>
  <c r="G258" i="67"/>
  <c r="F258" i="67"/>
  <c r="E258" i="67"/>
  <c r="D258" i="67"/>
  <c r="H257" i="67"/>
  <c r="G257" i="67"/>
  <c r="F257" i="67"/>
  <c r="E257" i="67"/>
  <c r="D257" i="67"/>
  <c r="H256" i="67"/>
  <c r="G256" i="67"/>
  <c r="F256" i="67"/>
  <c r="E256" i="67"/>
  <c r="D256" i="67"/>
  <c r="H255" i="67"/>
  <c r="G255" i="67"/>
  <c r="F255" i="67"/>
  <c r="E255" i="67"/>
  <c r="D255" i="67"/>
  <c r="H254" i="67"/>
  <c r="G254" i="67"/>
  <c r="F254" i="67"/>
  <c r="E254" i="67"/>
  <c r="D254" i="67"/>
  <c r="H253" i="67"/>
  <c r="G253" i="67"/>
  <c r="F253" i="67"/>
  <c r="E253" i="67"/>
  <c r="D253" i="67"/>
  <c r="H252" i="67"/>
  <c r="G252" i="67"/>
  <c r="F252" i="67"/>
  <c r="E252" i="67"/>
  <c r="D252" i="67"/>
  <c r="H251" i="67"/>
  <c r="G251" i="67"/>
  <c r="F251" i="67"/>
  <c r="E251" i="67"/>
  <c r="D251" i="67"/>
  <c r="H250" i="67"/>
  <c r="G250" i="67"/>
  <c r="F250" i="67"/>
  <c r="E250" i="67"/>
  <c r="D250" i="67"/>
  <c r="H246" i="67"/>
  <c r="G246" i="67"/>
  <c r="F246" i="67"/>
  <c r="E246" i="67"/>
  <c r="D246" i="67"/>
  <c r="H245" i="67"/>
  <c r="G245" i="67"/>
  <c r="F245" i="67"/>
  <c r="E245" i="67"/>
  <c r="D245" i="67"/>
  <c r="H244" i="67"/>
  <c r="G244" i="67"/>
  <c r="F244" i="67"/>
  <c r="E244" i="67"/>
  <c r="D244" i="67"/>
  <c r="H243" i="67"/>
  <c r="G243" i="67"/>
  <c r="F243" i="67"/>
  <c r="E243" i="67"/>
  <c r="D243" i="67"/>
  <c r="H242" i="67"/>
  <c r="G242" i="67"/>
  <c r="F242" i="67"/>
  <c r="E242" i="67"/>
  <c r="D242" i="67"/>
  <c r="H241" i="67"/>
  <c r="G241" i="67"/>
  <c r="F241" i="67"/>
  <c r="E241" i="67"/>
  <c r="D241" i="67"/>
  <c r="H240" i="67"/>
  <c r="G240" i="67"/>
  <c r="F240" i="67"/>
  <c r="E240" i="67"/>
  <c r="D240" i="67"/>
  <c r="H239" i="67"/>
  <c r="G239" i="67"/>
  <c r="F239" i="67"/>
  <c r="E239" i="67"/>
  <c r="D239" i="67"/>
  <c r="H238" i="67"/>
  <c r="G238" i="67"/>
  <c r="F238" i="67"/>
  <c r="E238" i="67"/>
  <c r="D238" i="67"/>
  <c r="H237" i="67"/>
  <c r="G237" i="67"/>
  <c r="F237" i="67"/>
  <c r="E237" i="67"/>
  <c r="D237" i="67"/>
  <c r="H236" i="67"/>
  <c r="G236" i="67"/>
  <c r="F236" i="67"/>
  <c r="E236" i="67"/>
  <c r="D236" i="67"/>
  <c r="H235" i="67"/>
  <c r="G235" i="67"/>
  <c r="F235" i="67"/>
  <c r="E235" i="67"/>
  <c r="D235" i="67"/>
  <c r="H234" i="67"/>
  <c r="G234" i="67"/>
  <c r="F234" i="67"/>
  <c r="E234" i="67"/>
  <c r="D234" i="67"/>
  <c r="H233" i="67"/>
  <c r="G233" i="67"/>
  <c r="F233" i="67"/>
  <c r="E233" i="67"/>
  <c r="D233" i="67"/>
  <c r="H232" i="67"/>
  <c r="G232" i="67"/>
  <c r="F232" i="67"/>
  <c r="E232" i="67"/>
  <c r="D232" i="67"/>
  <c r="H231" i="67"/>
  <c r="G231" i="67"/>
  <c r="F231" i="67"/>
  <c r="E231" i="67"/>
  <c r="D231" i="67"/>
  <c r="H230" i="67"/>
  <c r="G230" i="67"/>
  <c r="F230" i="67"/>
  <c r="E230" i="67"/>
  <c r="D230" i="67"/>
  <c r="H229" i="67"/>
  <c r="G229" i="67"/>
  <c r="F229" i="67"/>
  <c r="E229" i="67"/>
  <c r="D229" i="67"/>
  <c r="H228" i="67"/>
  <c r="G228" i="67"/>
  <c r="F228" i="67"/>
  <c r="E228" i="67"/>
  <c r="D228" i="67"/>
  <c r="H227" i="67"/>
  <c r="G227" i="67"/>
  <c r="F227" i="67"/>
  <c r="E227" i="67"/>
  <c r="D227" i="67"/>
  <c r="H226" i="67"/>
  <c r="G226" i="67"/>
  <c r="F226" i="67"/>
  <c r="E226" i="67"/>
  <c r="D226" i="67"/>
  <c r="H225" i="67"/>
  <c r="G225" i="67"/>
  <c r="F225" i="67"/>
  <c r="E225" i="67"/>
  <c r="D225" i="67"/>
  <c r="H224" i="67"/>
  <c r="G224" i="67"/>
  <c r="F224" i="67"/>
  <c r="E224" i="67"/>
  <c r="D224" i="67"/>
  <c r="H223" i="67"/>
  <c r="G223" i="67"/>
  <c r="F223" i="67"/>
  <c r="E223" i="67"/>
  <c r="D223" i="67"/>
  <c r="G218" i="67"/>
  <c r="F218" i="67"/>
  <c r="E218" i="67"/>
  <c r="D218" i="67"/>
  <c r="G217" i="67"/>
  <c r="F217" i="67"/>
  <c r="E217" i="67"/>
  <c r="D217" i="67"/>
  <c r="G216" i="67"/>
  <c r="F216" i="67"/>
  <c r="E216" i="67"/>
  <c r="D216" i="67"/>
  <c r="G215" i="67"/>
  <c r="F215" i="67"/>
  <c r="E215" i="67"/>
  <c r="D215" i="67"/>
  <c r="G211" i="67"/>
  <c r="F211" i="67"/>
  <c r="E211" i="67"/>
  <c r="D211" i="67"/>
  <c r="G210" i="67"/>
  <c r="F210" i="67"/>
  <c r="E210" i="67"/>
  <c r="D210" i="67"/>
  <c r="G209" i="67"/>
  <c r="F209" i="67"/>
  <c r="E209" i="67"/>
  <c r="D209" i="67"/>
  <c r="G208" i="67"/>
  <c r="F208" i="67"/>
  <c r="E208" i="67"/>
  <c r="D208" i="67"/>
  <c r="G207" i="67"/>
  <c r="F207" i="67"/>
  <c r="E207" i="67"/>
  <c r="D207" i="67"/>
  <c r="G206" i="67"/>
  <c r="F206" i="67"/>
  <c r="E206" i="67"/>
  <c r="D206" i="67"/>
  <c r="G205" i="67"/>
  <c r="F205" i="67"/>
  <c r="E205" i="67"/>
  <c r="D205" i="67"/>
  <c r="G204" i="67"/>
  <c r="F204" i="67"/>
  <c r="E204" i="67"/>
  <c r="D204" i="67"/>
  <c r="G203" i="67"/>
  <c r="F203" i="67"/>
  <c r="E203" i="67"/>
  <c r="D203" i="67"/>
  <c r="G202" i="67"/>
  <c r="F202" i="67"/>
  <c r="E202" i="67"/>
  <c r="D202" i="67"/>
  <c r="G201" i="67"/>
  <c r="F201" i="67"/>
  <c r="E201" i="67"/>
  <c r="D201" i="67"/>
  <c r="G200" i="67"/>
  <c r="F200" i="67"/>
  <c r="E200" i="67"/>
  <c r="D200" i="67"/>
  <c r="G199" i="67"/>
  <c r="F199" i="67"/>
  <c r="E199" i="67"/>
  <c r="D199" i="67"/>
  <c r="G198" i="67"/>
  <c r="F198" i="67"/>
  <c r="E198" i="67"/>
  <c r="D198" i="67"/>
  <c r="G197" i="67"/>
  <c r="F197" i="67"/>
  <c r="E197" i="67"/>
  <c r="D197" i="67"/>
  <c r="G196" i="67"/>
  <c r="F196" i="67"/>
  <c r="E196" i="67"/>
  <c r="D196" i="67"/>
  <c r="G195" i="67"/>
  <c r="F195" i="67"/>
  <c r="E195" i="67"/>
  <c r="D195" i="67"/>
  <c r="G194" i="67"/>
  <c r="F194" i="67"/>
  <c r="E194" i="67"/>
  <c r="D194" i="67"/>
  <c r="G193" i="67"/>
  <c r="F193" i="67"/>
  <c r="E193" i="67"/>
  <c r="D193" i="67"/>
  <c r="G192" i="67"/>
  <c r="F192" i="67"/>
  <c r="E192" i="67"/>
  <c r="D192" i="67"/>
  <c r="G191" i="67"/>
  <c r="F191" i="67"/>
  <c r="E191" i="67"/>
  <c r="D191" i="67"/>
  <c r="G190" i="67"/>
  <c r="F190" i="67"/>
  <c r="E190" i="67"/>
  <c r="D190" i="67"/>
  <c r="G189" i="67"/>
  <c r="F189" i="67"/>
  <c r="E189" i="67"/>
  <c r="D189" i="67"/>
  <c r="G188" i="67"/>
  <c r="F188" i="67"/>
  <c r="E188" i="67"/>
  <c r="D188" i="67"/>
  <c r="G187" i="67"/>
  <c r="F187" i="67"/>
  <c r="E187" i="67"/>
  <c r="D187" i="67"/>
  <c r="G186" i="67"/>
  <c r="F186" i="67"/>
  <c r="E186" i="67"/>
  <c r="D186" i="67"/>
  <c r="G185" i="67"/>
  <c r="F185" i="67"/>
  <c r="E185" i="67"/>
  <c r="D185" i="67"/>
  <c r="G184" i="67"/>
  <c r="F184" i="67"/>
  <c r="E184" i="67"/>
  <c r="D184" i="67"/>
  <c r="G183" i="67"/>
  <c r="F183" i="67"/>
  <c r="E183" i="67"/>
  <c r="D183" i="67"/>
  <c r="G182" i="67"/>
  <c r="F182" i="67"/>
  <c r="E182" i="67"/>
  <c r="D182" i="67"/>
  <c r="G181" i="67"/>
  <c r="F181" i="67"/>
  <c r="E181" i="67"/>
  <c r="D181" i="67"/>
  <c r="G180" i="67"/>
  <c r="F180" i="67"/>
  <c r="E180" i="67"/>
  <c r="D180" i="67"/>
  <c r="G179" i="67"/>
  <c r="F179" i="67"/>
  <c r="E179" i="67"/>
  <c r="D179" i="67"/>
  <c r="G178" i="67"/>
  <c r="F178" i="67"/>
  <c r="E178" i="67"/>
  <c r="D178" i="67"/>
  <c r="G177" i="67"/>
  <c r="F177" i="67"/>
  <c r="E177" i="67"/>
  <c r="D177" i="67"/>
  <c r="G176" i="67"/>
  <c r="F176" i="67"/>
  <c r="E176" i="67"/>
  <c r="D176" i="67"/>
  <c r="G172" i="67"/>
  <c r="F172" i="67"/>
  <c r="E172" i="67"/>
  <c r="D172" i="67"/>
  <c r="G171" i="67"/>
  <c r="F171" i="67"/>
  <c r="E171" i="67"/>
  <c r="D171" i="67"/>
  <c r="G170" i="67"/>
  <c r="F170" i="67"/>
  <c r="E170" i="67"/>
  <c r="D170" i="67"/>
  <c r="G169" i="67"/>
  <c r="F169" i="67"/>
  <c r="E169" i="67"/>
  <c r="D169" i="67"/>
  <c r="G168" i="67"/>
  <c r="F168" i="67"/>
  <c r="E168" i="67"/>
  <c r="D168" i="67"/>
  <c r="G167" i="67"/>
  <c r="F167" i="67"/>
  <c r="E167" i="67"/>
  <c r="D167" i="67"/>
  <c r="H163" i="67"/>
  <c r="G163" i="67"/>
  <c r="F163" i="67"/>
  <c r="E163" i="67"/>
  <c r="D163" i="67"/>
  <c r="H162" i="67"/>
  <c r="G162" i="67"/>
  <c r="F162" i="67"/>
  <c r="E162" i="67"/>
  <c r="D162" i="67"/>
  <c r="H161" i="67"/>
  <c r="G161" i="67"/>
  <c r="F161" i="67"/>
  <c r="E161" i="67"/>
  <c r="D161" i="67"/>
  <c r="H160" i="67"/>
  <c r="G160" i="67"/>
  <c r="F160" i="67"/>
  <c r="E160" i="67"/>
  <c r="D160" i="67"/>
  <c r="H159" i="67"/>
  <c r="G159" i="67"/>
  <c r="F159" i="67"/>
  <c r="E159" i="67"/>
  <c r="D159" i="67"/>
  <c r="H158" i="67"/>
  <c r="G158" i="67"/>
  <c r="F158" i="67"/>
  <c r="E158" i="67"/>
  <c r="D158" i="67"/>
  <c r="H157" i="67"/>
  <c r="G157" i="67"/>
  <c r="F157" i="67"/>
  <c r="E157" i="67"/>
  <c r="D157" i="67"/>
  <c r="H156" i="67"/>
  <c r="G156" i="67"/>
  <c r="F156" i="67"/>
  <c r="E156" i="67"/>
  <c r="D156" i="67"/>
  <c r="H155" i="67"/>
  <c r="G155" i="67"/>
  <c r="F155" i="67"/>
  <c r="E155" i="67"/>
  <c r="D155" i="67"/>
  <c r="H154" i="67"/>
  <c r="G154" i="67"/>
  <c r="F154" i="67"/>
  <c r="E154" i="67"/>
  <c r="D154" i="67"/>
  <c r="H153" i="67"/>
  <c r="G153" i="67"/>
  <c r="F153" i="67"/>
  <c r="E153" i="67"/>
  <c r="D153" i="67"/>
  <c r="H152" i="67"/>
  <c r="G152" i="67"/>
  <c r="F152" i="67"/>
  <c r="E152" i="67"/>
  <c r="D152" i="67"/>
  <c r="H151" i="67"/>
  <c r="G151" i="67"/>
  <c r="F151" i="67"/>
  <c r="E151" i="67"/>
  <c r="D151" i="67"/>
  <c r="H150" i="67"/>
  <c r="G150" i="67"/>
  <c r="F150" i="67"/>
  <c r="E150" i="67"/>
  <c r="D150" i="67"/>
  <c r="H149" i="67"/>
  <c r="G149" i="67"/>
  <c r="F149" i="67"/>
  <c r="E149" i="67"/>
  <c r="D149" i="67"/>
  <c r="H148" i="67"/>
  <c r="G148" i="67"/>
  <c r="F148" i="67"/>
  <c r="E148" i="67"/>
  <c r="D148" i="67"/>
  <c r="H147" i="67"/>
  <c r="G147" i="67"/>
  <c r="F147" i="67"/>
  <c r="E147" i="67"/>
  <c r="D147" i="67"/>
  <c r="H146" i="67"/>
  <c r="G146" i="67"/>
  <c r="F146" i="67"/>
  <c r="E146" i="67"/>
  <c r="D146" i="67"/>
  <c r="H145" i="67"/>
  <c r="G145" i="67"/>
  <c r="F145" i="67"/>
  <c r="E145" i="67"/>
  <c r="D145" i="67"/>
  <c r="H144" i="67"/>
  <c r="G144" i="67"/>
  <c r="F144" i="67"/>
  <c r="E144" i="67"/>
  <c r="D144" i="67"/>
  <c r="H143" i="67"/>
  <c r="G143" i="67"/>
  <c r="F143" i="67"/>
  <c r="E143" i="67"/>
  <c r="D143" i="67"/>
  <c r="H142" i="67"/>
  <c r="G142" i="67"/>
  <c r="F142" i="67"/>
  <c r="E142" i="67"/>
  <c r="D142" i="67"/>
  <c r="H141" i="67"/>
  <c r="G141" i="67"/>
  <c r="F141" i="67"/>
  <c r="E141" i="67"/>
  <c r="D141" i="67"/>
  <c r="H140" i="67"/>
  <c r="G140" i="67"/>
  <c r="F140" i="67"/>
  <c r="E140" i="67"/>
  <c r="D140" i="67"/>
  <c r="H136" i="67"/>
  <c r="G136" i="67"/>
  <c r="F136" i="67"/>
  <c r="E136" i="67"/>
  <c r="D136" i="67"/>
  <c r="H135" i="67"/>
  <c r="G135" i="67"/>
  <c r="F135" i="67"/>
  <c r="E135" i="67"/>
  <c r="D135" i="67"/>
  <c r="H134" i="67"/>
  <c r="G134" i="67"/>
  <c r="F134" i="67"/>
  <c r="E134" i="67"/>
  <c r="D134" i="67"/>
  <c r="H133" i="67"/>
  <c r="G133" i="67"/>
  <c r="F133" i="67"/>
  <c r="E133" i="67"/>
  <c r="D133" i="67"/>
  <c r="H132" i="67"/>
  <c r="G132" i="67"/>
  <c r="F132" i="67"/>
  <c r="E132" i="67"/>
  <c r="D132" i="67"/>
  <c r="H131" i="67"/>
  <c r="G131" i="67"/>
  <c r="F131" i="67"/>
  <c r="E131" i="67"/>
  <c r="D131" i="67"/>
  <c r="H130" i="67"/>
  <c r="G130" i="67"/>
  <c r="F130" i="67"/>
  <c r="E130" i="67"/>
  <c r="D130" i="67"/>
  <c r="H129" i="67"/>
  <c r="G129" i="67"/>
  <c r="F129" i="67"/>
  <c r="E129" i="67"/>
  <c r="D129" i="67"/>
  <c r="H128" i="67"/>
  <c r="G128" i="67"/>
  <c r="F128" i="67"/>
  <c r="E128" i="67"/>
  <c r="D128" i="67"/>
  <c r="H127" i="67"/>
  <c r="G127" i="67"/>
  <c r="F127" i="67"/>
  <c r="E127" i="67"/>
  <c r="D127" i="67"/>
  <c r="H126" i="67"/>
  <c r="G126" i="67"/>
  <c r="F126" i="67"/>
  <c r="E126" i="67"/>
  <c r="D126" i="67"/>
  <c r="H125" i="67"/>
  <c r="G125" i="67"/>
  <c r="F125" i="67"/>
  <c r="E125" i="67"/>
  <c r="D125" i="67"/>
  <c r="H124" i="67"/>
  <c r="G124" i="67"/>
  <c r="F124" i="67"/>
  <c r="E124" i="67"/>
  <c r="D124" i="67"/>
  <c r="H123" i="67"/>
  <c r="G123" i="67"/>
  <c r="F123" i="67"/>
  <c r="E123" i="67"/>
  <c r="D123" i="67"/>
  <c r="H122" i="67"/>
  <c r="G122" i="67"/>
  <c r="F122" i="67"/>
  <c r="E122" i="67"/>
  <c r="D122" i="67"/>
  <c r="H121" i="67"/>
  <c r="G121" i="67"/>
  <c r="F121" i="67"/>
  <c r="E121" i="67"/>
  <c r="D121" i="67"/>
  <c r="H120" i="67"/>
  <c r="G120" i="67"/>
  <c r="F120" i="67"/>
  <c r="E120" i="67"/>
  <c r="D120" i="67"/>
  <c r="H119" i="67"/>
  <c r="G119" i="67"/>
  <c r="F119" i="67"/>
  <c r="E119" i="67"/>
  <c r="D119" i="67"/>
  <c r="H118" i="67"/>
  <c r="G118" i="67"/>
  <c r="F118" i="67"/>
  <c r="E118" i="67"/>
  <c r="D118" i="67"/>
  <c r="H117" i="67"/>
  <c r="G117" i="67"/>
  <c r="F117" i="67"/>
  <c r="E117" i="67"/>
  <c r="D117" i="67"/>
  <c r="H116" i="67"/>
  <c r="G116" i="67"/>
  <c r="F116" i="67"/>
  <c r="E116" i="67"/>
  <c r="D116" i="67"/>
  <c r="H115" i="67"/>
  <c r="G115" i="67"/>
  <c r="F115" i="67"/>
  <c r="E115" i="67"/>
  <c r="D115" i="67"/>
  <c r="H114" i="67"/>
  <c r="G114" i="67"/>
  <c r="F114" i="67"/>
  <c r="E114" i="67"/>
  <c r="D114" i="67"/>
  <c r="H113" i="67"/>
  <c r="G113" i="67"/>
  <c r="F113" i="67"/>
  <c r="E113" i="67"/>
  <c r="D113" i="67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G121" i="65"/>
  <c r="F121" i="65"/>
  <c r="E121" i="65"/>
  <c r="D121" i="65"/>
  <c r="H120" i="65"/>
  <c r="G120" i="65"/>
  <c r="F120" i="65"/>
  <c r="E120" i="65"/>
  <c r="D120" i="65"/>
  <c r="H119" i="65"/>
  <c r="G119" i="65"/>
  <c r="F119" i="65"/>
  <c r="E119" i="65"/>
  <c r="D119" i="65"/>
  <c r="H118" i="65"/>
  <c r="G118" i="65"/>
  <c r="F118" i="65"/>
  <c r="E118" i="65"/>
  <c r="D118" i="65"/>
  <c r="H117" i="65"/>
  <c r="G117" i="65"/>
  <c r="F117" i="65"/>
  <c r="E117" i="65"/>
  <c r="D117" i="65"/>
  <c r="H116" i="65"/>
  <c r="G116" i="65"/>
  <c r="F116" i="65"/>
  <c r="E116" i="65"/>
  <c r="D116" i="65"/>
  <c r="H115" i="65"/>
  <c r="G115" i="65"/>
  <c r="F115" i="65"/>
  <c r="E115" i="65"/>
  <c r="D115" i="65"/>
  <c r="H114" i="65"/>
  <c r="G114" i="65"/>
  <c r="F114" i="65"/>
  <c r="E114" i="65"/>
  <c r="D114" i="65"/>
  <c r="H113" i="65"/>
  <c r="G113" i="65"/>
  <c r="F113" i="65"/>
  <c r="E113" i="65"/>
  <c r="D113" i="65"/>
  <c r="H112" i="65"/>
  <c r="G112" i="65"/>
  <c r="F112" i="65"/>
  <c r="E112" i="65"/>
  <c r="D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G68" i="65"/>
  <c r="F68" i="65"/>
  <c r="E68" i="65"/>
  <c r="D68" i="65"/>
  <c r="H67" i="65"/>
  <c r="G67" i="65"/>
  <c r="F67" i="65"/>
  <c r="E67" i="65"/>
  <c r="D67" i="65"/>
  <c r="H66" i="65"/>
  <c r="G66" i="65"/>
  <c r="F66" i="65"/>
  <c r="E66" i="65"/>
  <c r="D66" i="65"/>
  <c r="H65" i="65"/>
  <c r="G65" i="65"/>
  <c r="F65" i="65"/>
  <c r="E65" i="65"/>
  <c r="D65" i="65"/>
  <c r="H64" i="65"/>
  <c r="G64" i="65"/>
  <c r="F64" i="65"/>
  <c r="E64" i="65"/>
  <c r="D64" i="65"/>
  <c r="H63" i="65"/>
  <c r="G63" i="65"/>
  <c r="F63" i="65"/>
  <c r="E63" i="65"/>
  <c r="D63" i="65"/>
  <c r="H62" i="65"/>
  <c r="G62" i="65"/>
  <c r="F62" i="65"/>
  <c r="E62" i="65"/>
  <c r="D62" i="65"/>
  <c r="H61" i="65"/>
  <c r="G61" i="65"/>
  <c r="F61" i="65"/>
  <c r="E61" i="65"/>
  <c r="D61" i="65"/>
  <c r="H60" i="65"/>
  <c r="G60" i="65"/>
  <c r="F60" i="65"/>
  <c r="E60" i="65"/>
  <c r="D60" i="65"/>
  <c r="H59" i="65"/>
  <c r="G59" i="65"/>
  <c r="F59" i="65"/>
  <c r="E59" i="65"/>
  <c r="D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D5" i="65"/>
  <c r="D111" i="65" s="1"/>
  <c r="D58" i="65" l="1"/>
  <c r="G11" i="21" l="1"/>
  <c r="F11" i="21"/>
  <c r="E11" i="21"/>
  <c r="D11" i="21"/>
  <c r="C11" i="21"/>
  <c r="G7" i="21"/>
  <c r="F7" i="21"/>
  <c r="E7" i="21"/>
  <c r="D7" i="21"/>
  <c r="C7" i="21"/>
  <c r="E31" i="21" l="1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25" i="2"/>
  <c r="A17" i="2"/>
  <c r="A32" i="2"/>
  <c r="A28" i="2"/>
  <c r="A20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G23" i="2"/>
  <c r="H23" i="2"/>
  <c r="G24" i="2"/>
  <c r="H24" i="2"/>
  <c r="I24" i="2" s="1"/>
  <c r="G25" i="2"/>
  <c r="H25" i="2"/>
  <c r="G26" i="2"/>
  <c r="I26" i="2" s="1"/>
  <c r="H26" i="2"/>
  <c r="G27" i="2"/>
  <c r="H27" i="2"/>
  <c r="I27" i="2" s="1"/>
  <c r="G28" i="2"/>
  <c r="H28" i="2"/>
  <c r="I28" i="2" s="1"/>
  <c r="G29" i="2"/>
  <c r="H29" i="2"/>
  <c r="I29" i="2" s="1"/>
  <c r="G30" i="2"/>
  <c r="I30" i="2" s="1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17" i="2"/>
  <c r="I38" i="2"/>
  <c r="I22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I4" i="2"/>
  <c r="G5" i="2"/>
  <c r="G6" i="2"/>
  <c r="G7" i="2"/>
  <c r="G8" i="2"/>
  <c r="G9" i="2"/>
  <c r="I9" i="2" s="1"/>
  <c r="G10" i="2"/>
  <c r="I10" i="2" s="1"/>
  <c r="G11" i="2"/>
  <c r="G12" i="2"/>
  <c r="G13" i="2"/>
  <c r="G14" i="2"/>
  <c r="G15" i="2"/>
  <c r="I15" i="2" s="1"/>
  <c r="G2" i="2"/>
  <c r="I5" i="2"/>
  <c r="I13" i="2"/>
  <c r="I2" i="2"/>
  <c r="I8" i="2" l="1"/>
  <c r="I3" i="2"/>
  <c r="A19" i="2"/>
  <c r="A33" i="2"/>
  <c r="I39" i="2"/>
  <c r="I23" i="2"/>
  <c r="I19" i="2"/>
  <c r="A23" i="2"/>
  <c r="A37" i="2"/>
  <c r="A3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2" i="2"/>
  <c r="I6" i="2"/>
  <c r="A38" i="2"/>
  <c r="I37" i="2"/>
  <c r="I25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D3B96EDA-9CCC-4345-8E42-A01E455939A8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D82F5D71-8C47-4EE9-BF0B-D808C3FC685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6F3C769-3AE6-456F-8EA9-806B0A2E669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926DEF66-57D3-4F67-BDA3-3D7DCBE6B9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F822E5AA-58E0-48FC-9BCE-8641D51B0DF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A0586F94-DA93-4609-8173-A05DEC0954B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F192B61-7F73-4ECE-A94E-5B2801AE1A9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63805992-DEBA-4208-9B4E-9F631AA495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3DB1FB0A-8A41-4B20-B332-90EF73AC20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4564D41-DE60-4540-B8AD-27A9242920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10E88A37-5C05-473B-93AC-AADDA47D7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315BF17C-238E-4D2C-8A5B-1530593437C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<sst xmlns="http://schemas.openxmlformats.org/spreadsheetml/2006/main" count="2053" uniqueCount="339">
  <si>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</si>
  <si>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</si>
  <si>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</si>
  <si>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</si>
  <si>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</si>
  <si>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</si>
  <si>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</si>
  <si>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</si>
  <si>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</si>
  <si>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</si>
  <si>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</si>
  <si>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</si>
  <si>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</si>
  <si>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</si>
  <si>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</si>
  <si>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</si>
  <si>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</si>
  <si>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</si>
  <si>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</si>
  <si>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</si>
  <si>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</si>
  <si>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</si>
  <si>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</si>
  <si>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</si>
  <si>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</si>
  <si>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</si>
  <si>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</si>
  <si>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</si>
  <si>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</si>
  <si>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</si>
  <si>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</si>
  <si>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</si>
  <si>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</si>
  <si>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</si>
  <si>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</si>
  <si>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</si>
  <si>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</si>
  <si>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</si>
  <si>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</si>
  <si>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</si>
  <si>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</si>
  <si>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</si>
  <si>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</si>
  <si>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</si>
  <si>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</si>
  <si>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</si>
  <si>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</si>
  <si>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</si>
  <si>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</si>
  <si>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</si>
  <si>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</si>
  <si>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</si>
  <si>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</si>
  <si>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</si>
  <si>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</si>
  <si>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</si>
  <si>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</si>
  <si>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</si>
  <si>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</si>
  <si>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</si>
  <si>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</si>
  <si>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</si>
  <si>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</si>
  <si>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</si>
  <si>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</si>
  <si>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</si>
  <si>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</si>
  <si>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</si>
  <si>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</si>
  <si>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</si>
  <si>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</si>
  <si>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</si>
  <si>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</si>
  <si>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</si>
  <si>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</si>
  <si>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</si>
  <si>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</si>
  <si>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</si>
  <si>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</si>
  <si>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</si>
  <si>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</si>
  <si>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</si>
  <si>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</si>
  <si>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</si>
  <si>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</si>
  <si>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</si>
  <si>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</si>
  <si>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</si>
  <si>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</si>
  <si>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</si>
  <si>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</si>
  <si>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</si>
  <si>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</si>
  <si>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</si>
  <si>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</si>
  <si>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</si>
  <si>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</si>
  <si>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</si>
  <si>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</si>
  <si>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</si>
  <si>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</si>
  <si>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</si>
  <si>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</si>
  <si>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</si>
  <si>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</si>
  <si>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</si>
  <si>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</si>
  <si>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</si>
  <si>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</si>
  <si>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</si>
  <si>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</si>
  <si>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</si>
  <si>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</si>
  <si>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</si>
  <si>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</si>
  <si>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</si>
  <si>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</si>
  <si>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</si>
  <si>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</si>
  <si>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</si>
  <si>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</si>
  <si>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</si>
  <si>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</si>
  <si>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</si>
  <si>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</si>
  <si>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</si>
  <si>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</si>
  <si>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</si>
  <si>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</si>
  <si>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</si>
  <si>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</si>
  <si>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</si>
  <si>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</si>
  <si>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</si>
  <si>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</si>
  <si>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</si>
  <si>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</si>
  <si>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</si>
  <si>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</si>
  <si>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</si>
  <si>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</si>
  <si>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</si>
  <si>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</si>
  <si>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</si>
  <si>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</si>
  <si>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</si>
  <si>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</si>
  <si>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</si>
  <si>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</si>
  <si>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</si>
  <si>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</si>
  <si>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</si>
  <si>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</si>
  <si>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</si>
  <si>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</si>
  <si>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</si>
  <si>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</si>
  <si>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</si>
  <si>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</si>
  <si>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</si>
  <si>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</si>
  <si>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</si>
  <si>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</si>
  <si>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</si>
  <si>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</si>
  <si>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</si>
  <si>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</si>
  <si>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</si>
  <si>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</si>
  <si>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</si>
  <si>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</si>
  <si>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</si>
  <si>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</si>
  <si>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</si>
  <si>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</si>
  <si>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</si>
  <si>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</si>
  <si>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</si>
  <si>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</si>
  <si>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</si>
  <si>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</si>
  <si>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</si>
  <si>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</si>
  <si>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</si>
  <si>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</si>
  <si>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</si>
  <si>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</si>
  <si>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</si>
  <si>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</si>
  <si>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</si>
  <si>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</si>
  <si>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</si>
  <si>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</si>
  <si>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</si>
  <si>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</si>
  <si>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</si>
  <si>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</si>
  <si>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</si>
  <si>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</si>
  <si>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</si>
  <si>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</si>
  <si>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</si>
  <si>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</si>
  <si>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</si>
  <si>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</si>
  <si>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</si>
  <si>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</si>
  <si>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</si>
  <si>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</si>
  <si>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</si>
  <si>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</si>
  <si>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</si>
  <si>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</si>
  <si>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</si>
  <si>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</si>
  <si>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</si>
  <si>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</si>
  <si>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</si>
  <si>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</si>
  <si>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</si>
  <si>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</si>
  <si>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</si>
  <si>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</si>
  <si>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</si>
  <si>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</si>
  <si>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</si>
  <si>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</si>
  <si>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</si>
  <si>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</si>
  <si>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</si>
  <si>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</si>
  <si>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</si>
  <si>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</si>
  <si>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</si>
  <si>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</si>
  <si>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</si>
  <si>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</si>
  <si>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</si>
  <si>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</si>
  <si>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</si>
  <si>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</si>
  <si>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</si>
  <si>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</si>
  <si>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</si>
  <si>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</si>
  <si>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</si>
  <si>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</si>
  <si>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</si>
  <si>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</si>
  <si>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</si>
  <si>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</si>
  <si>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</si>
  <si>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</si>
  <si>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</si>
  <si>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</si>
  <si>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</si>
  <si>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</si>
  <si>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</si>
  <si>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</si>
  <si>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</si>
  <si>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</si>
  <si>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</si>
  <si>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</si>
  <si>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</si>
  <si>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</si>
  <si>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</si>
  <si>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</si>
  <si>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</si>
  <si>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</si>
  <si>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</si>
  <si>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</si>
  <si>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</si>
  <si>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Type</t>
  </si>
  <si>
    <t>Unit Cost</t>
  </si>
  <si>
    <t>Child death</t>
  </si>
  <si>
    <t>PW death</t>
  </si>
  <si>
    <t>Child anaemic</t>
  </si>
  <si>
    <t>PW anaemic</t>
  </si>
  <si>
    <t>Max-increase per annum</t>
  </si>
  <si>
    <t>Max-decrease per annum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</si>
  <si>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</si>
  <si>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</si>
  <si>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</si>
  <si>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</si>
  <si>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</si>
  <si>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</si>
  <si>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</si>
  <si>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</si>
  <si>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</si>
  <si>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</si>
  <si>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</si>
  <si>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</si>
  <si>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</si>
  <si>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</si>
  <si>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</si>
  <si>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</si>
  <si>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</si>
  <si>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</si>
  <si>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</si>
  <si>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</si>
  <si>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</si>
  <si>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</si>
  <si>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</si>
  <si>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</si>
  <si>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</si>
  <si>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</si>
  <si>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</si>
  <si>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</si>
  <si>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</si>
  <si>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</si>
  <si>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</si>
  <si>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</si>
  <si>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</si>
  <si>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</si>
  <si>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</si>
  <si>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</si>
  <si>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</si>
  <si>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</si>
  <si>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</si>
  <si>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</si>
  <si>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</si>
  <si>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</si>
  <si>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</si>
  <si>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</si>
  <si>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</si>
  <si>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</si>
  <si>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</si>
  <si>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</si>
  <si>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Relative risks of anaemia when receiving intervention - lower</t>
  </si>
  <si>
    <t>Odds ratios of being anaemic when covered by intervention - lower</t>
  </si>
  <si>
    <t>Upperr bounds</t>
  </si>
  <si>
    <t>Relative risks of anaemia when receiving intervention - upper</t>
  </si>
  <si>
    <t>Odds ratios of being anaemic when covered by intervention - upper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</si>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</sst>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0" fontId="3" fillId="0" borderId="0" xfId="725" applyFont="1" applyAlignment="1">
      <alignment horizontal="right"/>
    </xf>
    <xf numFmtId="0" fontId="20" fillId="0" borderId="0" xfId="725" applyFont="1" applyAlignment="1">
      <alignment horizontal="right" wrapText="1"/>
    </xf>
    <xf numFmtId="0" fontId="16" fillId="0" borderId="0" xfId="725" applyFont="1" applyAlignment="1">
      <alignment horizontal="right" wrapText="1"/>
    </xf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1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725" applyNumberFormat="1" applyFont="1" applyFill="1" applyBorder="1" applyProtection="1">
      <protection locked="0"/>
    </xf>
    <xf numFmtId="0" fontId="4" fillId="0" borderId="0" xfId="725"/>
    <xf numFmtId="0" fontId="8" fillId="0" borderId="0" xfId="725" applyFont="1"/>
    <xf numFmtId="2" fontId="9" fillId="3" borderId="1" xfId="725" applyNumberFormat="1" applyFont="1" applyFill="1" applyBorder="1" applyProtection="1">
      <protection locked="0"/>
    </xf>
    <xf numFmtId="2" fontId="4" fillId="0" borderId="0" xfId="725" applyNumberFormat="1"/>
    <xf numFmtId="0" fontId="9" fillId="0" borderId="0" xfId="725" applyFont="1"/>
    <xf numFmtId="0" fontId="8" fillId="4" borderId="0" xfId="725" applyFont="1" applyFill="1"/>
    <xf numFmtId="0" fontId="8" fillId="6" borderId="0" xfId="725" applyFont="1" applyFill="1"/>
    <xf numFmtId="0" fontId="8" fillId="5" borderId="0" xfId="725" applyFont="1" applyFill="1"/>
    <xf numFmtId="0" fontId="4" fillId="5" borderId="0" xfId="725" applyFill="1"/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0" fontId="4" fillId="0" borderId="0" xfId="725" applyAlignment="1">
      <alignment horizontal="right"/>
    </xf>
    <xf numFmtId="2" fontId="8" fillId="0" borderId="0" xfId="725" applyNumberFormat="1" applyFont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20" fillId="0" borderId="0" xfId="725" applyFont="1"/>
    <xf numFmtId="0" fontId="2" fillId="0" borderId="0" xfId="725" applyFont="1"/>
    <xf numFmtId="0" fontId="3" fillId="0" borderId="0" xfId="725" applyFont="1"/>
    <xf numFmtId="1" fontId="20" fillId="0" borderId="0" xfId="725" applyNumberFormat="1" applyFont="1"/>
    <xf numFmtId="0" fontId="16" fillId="0" borderId="0" xfId="725" applyFont="1"/>
    <xf numFmtId="0" fontId="8" fillId="0" borderId="0" xfId="726" applyFont="1"/>
    <xf numFmtId="166" fontId="4" fillId="0" borderId="0" xfId="725" applyNumberFormat="1"/>
    <xf numFmtId="0" fontId="3" fillId="0" borderId="0" xfId="726" applyFont="1" applyAlignment="1">
      <alignment horizontal="right"/>
    </xf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c.delport/Documents/GitHub/Nutrition/tests/Databooks/new_format/DOUALA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Programs cost and coverage"/>
      <sheetName val="Treatment of SAM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Reference programs"/>
      <sheetName val="Incidence of conditions"/>
      <sheetName val="Programs target population"/>
      <sheetName val="Program dependencies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>
        <row r="39">
          <cell r="C39">
            <v>67</v>
          </cell>
        </row>
        <row r="40">
          <cell r="C40">
            <v>4.01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1" zoomScaleNormal="100" workbookViewId="0">
      <selection activeCell="C41" sqref="C41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tabSelected="1" workbookViewId="0">
      <selection activeCell="B2" sqref="B2:D38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6" width="15.453125" style="115" customWidth="1"/>
    <col min="7" max="7" width="8.6328125" style="115" customWidth="1"/>
    <col min="8" max="16384" width="14.453125" style="35"/>
  </cols>
  <sheetData>
    <row r="1" spans="1:7" ht="52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278</v>
      </c>
      <c r="G1" s="53" t="s">
        <v>279</v>
      </c>
    </row>
    <row r="2" spans="1:7" ht="15.75" customHeight="1" x14ac:dyDescent="0.25">
      <c r="A2" s="52" t="s">
        <v>29</v>
      </c>
      <c r="B2" s="114">
        <v>0</v>
      </c>
      <c r="C2" s="114">
        <v>0.95</v>
      </c>
      <c r="D2" s="108">
        <v>25</v>
      </c>
      <c r="E2" s="81" t="s">
        <v>201</v>
      </c>
      <c r="F2" s="114">
        <v>0.1</v>
      </c>
      <c r="G2" s="114">
        <v>0.1</v>
      </c>
    </row>
    <row r="3" spans="1:7" ht="15.75" customHeight="1" x14ac:dyDescent="0.25">
      <c r="A3" s="52" t="s">
        <v>86</v>
      </c>
      <c r="B3" s="114">
        <v>0</v>
      </c>
      <c r="C3" s="114">
        <v>0.95</v>
      </c>
      <c r="D3" s="108">
        <v>1</v>
      </c>
      <c r="E3" s="81" t="s">
        <v>201</v>
      </c>
      <c r="F3" s="114">
        <v>0.1</v>
      </c>
      <c r="G3" s="114">
        <v>0.1</v>
      </c>
    </row>
    <row r="4" spans="1:7" ht="15.75" customHeight="1" x14ac:dyDescent="0.25">
      <c r="A4" s="52" t="s">
        <v>61</v>
      </c>
      <c r="B4" s="114">
        <v>0</v>
      </c>
      <c r="C4" s="114">
        <v>0.95</v>
      </c>
      <c r="D4" s="108">
        <v>90</v>
      </c>
      <c r="E4" s="81" t="s">
        <v>201</v>
      </c>
      <c r="F4" s="114">
        <v>0.1</v>
      </c>
      <c r="G4" s="114">
        <v>0.1</v>
      </c>
    </row>
    <row r="5" spans="1:7" ht="15.75" customHeight="1" x14ac:dyDescent="0.25">
      <c r="A5" s="52" t="s">
        <v>149</v>
      </c>
      <c r="B5" s="114">
        <v>0</v>
      </c>
      <c r="C5" s="114">
        <v>0.95</v>
      </c>
      <c r="D5" s="108">
        <v>1</v>
      </c>
      <c r="E5" s="81" t="s">
        <v>201</v>
      </c>
      <c r="F5" s="114">
        <v>0.1</v>
      </c>
      <c r="G5" s="114">
        <v>0.1</v>
      </c>
    </row>
    <row r="6" spans="1:7" ht="15.75" customHeight="1" x14ac:dyDescent="0.25">
      <c r="A6" s="52" t="s">
        <v>197</v>
      </c>
      <c r="B6" s="114">
        <v>0</v>
      </c>
      <c r="C6" s="114">
        <v>0.95</v>
      </c>
      <c r="D6" s="108">
        <v>0.82</v>
      </c>
      <c r="E6" s="81" t="s">
        <v>201</v>
      </c>
      <c r="F6" s="114">
        <v>0.1</v>
      </c>
      <c r="G6" s="114">
        <v>0.1</v>
      </c>
    </row>
    <row r="7" spans="1:7" ht="15.75" customHeight="1" x14ac:dyDescent="0.25">
      <c r="A7" s="52" t="s">
        <v>63</v>
      </c>
      <c r="B7" s="114">
        <v>0.36</v>
      </c>
      <c r="C7" s="114">
        <v>0.95</v>
      </c>
      <c r="D7" s="108">
        <v>0.25</v>
      </c>
      <c r="E7" s="81" t="s">
        <v>201</v>
      </c>
      <c r="F7" s="114">
        <v>0.1</v>
      </c>
      <c r="G7" s="114">
        <v>0.1</v>
      </c>
    </row>
    <row r="8" spans="1:7" ht="15.75" customHeight="1" x14ac:dyDescent="0.25">
      <c r="A8" s="52" t="s">
        <v>64</v>
      </c>
      <c r="B8" s="114">
        <v>0</v>
      </c>
      <c r="C8" s="114">
        <v>0.95</v>
      </c>
      <c r="D8" s="108">
        <v>0.75</v>
      </c>
      <c r="E8" s="81" t="s">
        <v>201</v>
      </c>
      <c r="F8" s="114">
        <v>0.1</v>
      </c>
      <c r="G8" s="114">
        <v>0.1</v>
      </c>
    </row>
    <row r="9" spans="1:7" ht="15.75" customHeight="1" x14ac:dyDescent="0.25">
      <c r="A9" s="52" t="s">
        <v>62</v>
      </c>
      <c r="B9" s="114">
        <v>0</v>
      </c>
      <c r="C9" s="114">
        <v>0.95</v>
      </c>
      <c r="D9" s="108">
        <v>0.19</v>
      </c>
      <c r="E9" s="81" t="s">
        <v>201</v>
      </c>
      <c r="F9" s="114">
        <v>0.1</v>
      </c>
      <c r="G9" s="114">
        <v>0.1</v>
      </c>
    </row>
    <row r="10" spans="1:7" ht="15.75" customHeight="1" x14ac:dyDescent="0.25">
      <c r="A10" s="59" t="s">
        <v>188</v>
      </c>
      <c r="B10" s="114">
        <v>0</v>
      </c>
      <c r="C10" s="114">
        <v>0.95</v>
      </c>
      <c r="D10" s="108">
        <v>0.73</v>
      </c>
      <c r="E10" s="81" t="s">
        <v>201</v>
      </c>
      <c r="F10" s="114">
        <v>0.1</v>
      </c>
      <c r="G10" s="114">
        <v>0.1</v>
      </c>
    </row>
    <row r="11" spans="1:7" ht="15.75" customHeight="1" x14ac:dyDescent="0.25">
      <c r="A11" s="59" t="s">
        <v>206</v>
      </c>
      <c r="B11" s="114">
        <v>0</v>
      </c>
      <c r="C11" s="114">
        <v>0.95</v>
      </c>
      <c r="D11" s="108">
        <v>1.78</v>
      </c>
      <c r="E11" s="81" t="s">
        <v>201</v>
      </c>
      <c r="F11" s="114">
        <v>0.1</v>
      </c>
      <c r="G11" s="114">
        <v>0.1</v>
      </c>
    </row>
    <row r="12" spans="1:7" ht="15.75" customHeight="1" x14ac:dyDescent="0.25">
      <c r="A12" s="59" t="s">
        <v>189</v>
      </c>
      <c r="B12" s="114">
        <v>0</v>
      </c>
      <c r="C12" s="114">
        <v>0.95</v>
      </c>
      <c r="D12" s="108">
        <v>0.24</v>
      </c>
      <c r="E12" s="81" t="s">
        <v>201</v>
      </c>
      <c r="F12" s="114">
        <v>0.1</v>
      </c>
      <c r="G12" s="114">
        <v>0.1</v>
      </c>
    </row>
    <row r="13" spans="1:7" ht="15.75" customHeight="1" x14ac:dyDescent="0.25">
      <c r="A13" s="59" t="s">
        <v>190</v>
      </c>
      <c r="B13" s="114">
        <v>0</v>
      </c>
      <c r="C13" s="114">
        <v>0.95</v>
      </c>
      <c r="D13" s="108">
        <v>0.55000000000000004</v>
      </c>
      <c r="E13" s="81" t="s">
        <v>201</v>
      </c>
      <c r="F13" s="114">
        <v>0.1</v>
      </c>
      <c r="G13" s="114">
        <v>0.1</v>
      </c>
    </row>
    <row r="14" spans="1:7" ht="15.75" customHeight="1" x14ac:dyDescent="0.25">
      <c r="A14" s="11" t="s">
        <v>187</v>
      </c>
      <c r="B14" s="114">
        <v>0</v>
      </c>
      <c r="C14" s="114">
        <v>0.95</v>
      </c>
      <c r="D14" s="108">
        <v>0.73</v>
      </c>
      <c r="E14" s="81" t="s">
        <v>201</v>
      </c>
      <c r="F14" s="114">
        <v>0.1</v>
      </c>
      <c r="G14" s="114">
        <v>0.1</v>
      </c>
    </row>
    <row r="15" spans="1:7" ht="15.75" customHeight="1" x14ac:dyDescent="0.25">
      <c r="A15" s="11" t="s">
        <v>207</v>
      </c>
      <c r="B15" s="114">
        <v>0</v>
      </c>
      <c r="C15" s="114">
        <v>0.95</v>
      </c>
      <c r="D15" s="108">
        <v>1.78</v>
      </c>
      <c r="E15" s="81" t="s">
        <v>201</v>
      </c>
      <c r="F15" s="114">
        <v>0.1</v>
      </c>
      <c r="G15" s="114">
        <v>0.1</v>
      </c>
    </row>
    <row r="16" spans="1:7" ht="15.75" customHeight="1" x14ac:dyDescent="0.25">
      <c r="A16" s="52" t="s">
        <v>57</v>
      </c>
      <c r="B16" s="114">
        <v>0.9</v>
      </c>
      <c r="C16" s="114">
        <v>0.95</v>
      </c>
      <c r="D16" s="108">
        <v>2.06</v>
      </c>
      <c r="E16" s="81" t="s">
        <v>201</v>
      </c>
      <c r="F16" s="114">
        <v>0.1</v>
      </c>
      <c r="G16" s="114">
        <v>0.1</v>
      </c>
    </row>
    <row r="17" spans="1:7" ht="15.75" customHeight="1" x14ac:dyDescent="0.25">
      <c r="A17" s="52" t="s">
        <v>47</v>
      </c>
      <c r="B17" s="114">
        <v>0.80800000000000005</v>
      </c>
      <c r="C17" s="114">
        <v>0.95</v>
      </c>
      <c r="D17" s="108">
        <v>0.05</v>
      </c>
      <c r="E17" s="81" t="s">
        <v>201</v>
      </c>
      <c r="F17" s="114">
        <v>0.1</v>
      </c>
      <c r="G17" s="114">
        <v>0.1</v>
      </c>
    </row>
    <row r="18" spans="1:7" ht="15.9" customHeight="1" x14ac:dyDescent="0.25">
      <c r="A18" s="52" t="s">
        <v>173</v>
      </c>
      <c r="B18" s="114">
        <v>0</v>
      </c>
      <c r="C18" s="114">
        <v>0.95</v>
      </c>
      <c r="D18" s="108">
        <v>5</v>
      </c>
      <c r="E18" s="81" t="s">
        <v>201</v>
      </c>
      <c r="F18" s="114">
        <v>0.1</v>
      </c>
      <c r="G18" s="114">
        <v>0.1</v>
      </c>
    </row>
    <row r="19" spans="1:7" ht="15.75" customHeight="1" x14ac:dyDescent="0.25">
      <c r="A19" s="52" t="s">
        <v>198</v>
      </c>
      <c r="B19" s="114">
        <v>0</v>
      </c>
      <c r="C19" s="114">
        <v>0.95</v>
      </c>
      <c r="D19" s="108">
        <v>5</v>
      </c>
      <c r="E19" s="81" t="s">
        <v>201</v>
      </c>
      <c r="F19" s="114">
        <v>0.1</v>
      </c>
      <c r="G19" s="114">
        <v>0.1</v>
      </c>
    </row>
    <row r="20" spans="1:7" ht="15.75" customHeight="1" x14ac:dyDescent="0.25">
      <c r="A20" s="52" t="s">
        <v>199</v>
      </c>
      <c r="B20" s="114">
        <v>0</v>
      </c>
      <c r="C20" s="114">
        <v>0.95</v>
      </c>
      <c r="D20" s="108">
        <v>5</v>
      </c>
      <c r="E20" s="81" t="s">
        <v>201</v>
      </c>
      <c r="F20" s="114">
        <v>0.1</v>
      </c>
      <c r="G20" s="114">
        <v>0.1</v>
      </c>
    </row>
    <row r="21" spans="1:7" ht="15.75" customHeight="1" x14ac:dyDescent="0.25">
      <c r="A21" s="52" t="s">
        <v>195</v>
      </c>
      <c r="B21" s="114">
        <v>0</v>
      </c>
      <c r="C21" s="114">
        <v>0.95</v>
      </c>
      <c r="D21" s="108">
        <v>8.84</v>
      </c>
      <c r="E21" s="81" t="s">
        <v>201</v>
      </c>
      <c r="F21" s="114">
        <v>0.1</v>
      </c>
      <c r="G21" s="114">
        <v>0.1</v>
      </c>
    </row>
    <row r="22" spans="1:7" ht="15.75" customHeight="1" x14ac:dyDescent="0.25">
      <c r="A22" s="52" t="s">
        <v>136</v>
      </c>
      <c r="B22" s="114">
        <v>0</v>
      </c>
      <c r="C22" s="114">
        <v>0.95</v>
      </c>
      <c r="D22" s="108">
        <v>50</v>
      </c>
      <c r="E22" s="81" t="s">
        <v>201</v>
      </c>
      <c r="F22" s="114">
        <v>0.1</v>
      </c>
      <c r="G22" s="114">
        <v>0.1</v>
      </c>
    </row>
    <row r="23" spans="1:7" ht="15.75" customHeight="1" x14ac:dyDescent="0.25">
      <c r="A23" s="52" t="s">
        <v>34</v>
      </c>
      <c r="B23" s="114">
        <v>0.50800000000000001</v>
      </c>
      <c r="C23" s="114">
        <v>0.95</v>
      </c>
      <c r="D23" s="108">
        <v>2.61</v>
      </c>
      <c r="E23" s="81" t="s">
        <v>201</v>
      </c>
      <c r="F23" s="114">
        <v>0.1</v>
      </c>
      <c r="G23" s="114">
        <v>0.1</v>
      </c>
    </row>
    <row r="24" spans="1:7" ht="15.75" customHeight="1" x14ac:dyDescent="0.25">
      <c r="A24" s="52" t="s">
        <v>88</v>
      </c>
      <c r="B24" s="114">
        <v>0</v>
      </c>
      <c r="C24" s="114">
        <v>0.95</v>
      </c>
      <c r="D24" s="108">
        <v>1</v>
      </c>
      <c r="E24" s="81" t="s">
        <v>201</v>
      </c>
      <c r="F24" s="114">
        <v>0.1</v>
      </c>
      <c r="G24" s="114">
        <v>0.1</v>
      </c>
    </row>
    <row r="25" spans="1:7" ht="15.75" customHeight="1" x14ac:dyDescent="0.25">
      <c r="A25" s="52" t="s">
        <v>87</v>
      </c>
      <c r="B25" s="114">
        <v>0</v>
      </c>
      <c r="C25" s="114">
        <v>0.95</v>
      </c>
      <c r="D25" s="108">
        <v>1</v>
      </c>
      <c r="E25" s="81" t="s">
        <v>201</v>
      </c>
      <c r="F25" s="114">
        <v>0.1</v>
      </c>
      <c r="G25" s="114">
        <v>0.1</v>
      </c>
    </row>
    <row r="26" spans="1:7" ht="15.75" customHeight="1" x14ac:dyDescent="0.25">
      <c r="A26" s="52" t="s">
        <v>137</v>
      </c>
      <c r="B26" s="114">
        <v>0.1</v>
      </c>
      <c r="C26" s="114">
        <v>0.95</v>
      </c>
      <c r="D26" s="108">
        <v>4.6500000000000004</v>
      </c>
      <c r="E26" s="81" t="s">
        <v>201</v>
      </c>
      <c r="F26" s="114">
        <v>0.1</v>
      </c>
      <c r="G26" s="114">
        <v>0.1</v>
      </c>
    </row>
    <row r="27" spans="1:7" ht="15.75" customHeight="1" x14ac:dyDescent="0.25">
      <c r="A27" s="52" t="s">
        <v>59</v>
      </c>
      <c r="B27" s="114">
        <v>0.3538</v>
      </c>
      <c r="C27" s="114">
        <v>0.95</v>
      </c>
      <c r="D27" s="108">
        <v>3.78</v>
      </c>
      <c r="E27" s="81" t="s">
        <v>201</v>
      </c>
      <c r="F27" s="114">
        <v>0.1</v>
      </c>
      <c r="G27" s="114">
        <v>0.1</v>
      </c>
    </row>
    <row r="28" spans="1:7" ht="15.75" customHeight="1" x14ac:dyDescent="0.25">
      <c r="A28" s="52" t="s">
        <v>84</v>
      </c>
      <c r="B28" s="114">
        <v>0</v>
      </c>
      <c r="C28" s="114">
        <v>0.95</v>
      </c>
      <c r="D28" s="108">
        <v>1</v>
      </c>
      <c r="E28" s="81" t="s">
        <v>201</v>
      </c>
      <c r="F28" s="114">
        <v>0.1</v>
      </c>
      <c r="G28" s="114">
        <v>0.1</v>
      </c>
    </row>
    <row r="29" spans="1:7" ht="15.75" customHeight="1" x14ac:dyDescent="0.25">
      <c r="A29" s="52" t="s">
        <v>58</v>
      </c>
      <c r="B29" s="114">
        <v>0</v>
      </c>
      <c r="C29" s="114">
        <v>0.95</v>
      </c>
      <c r="D29" s="108">
        <v>48</v>
      </c>
      <c r="E29" s="81" t="s">
        <v>201</v>
      </c>
      <c r="F29" s="114">
        <v>0.1</v>
      </c>
      <c r="G29" s="114">
        <v>0.1</v>
      </c>
    </row>
    <row r="30" spans="1:7" ht="15.75" customHeight="1" x14ac:dyDescent="0.25">
      <c r="A30" s="52" t="s">
        <v>67</v>
      </c>
      <c r="B30" s="114">
        <v>0</v>
      </c>
      <c r="C30" s="114">
        <v>0.95</v>
      </c>
      <c r="D30" s="108">
        <v>65</v>
      </c>
      <c r="E30" s="81" t="s">
        <v>201</v>
      </c>
      <c r="F30" s="114">
        <v>0.1</v>
      </c>
      <c r="G30" s="114">
        <v>0.1</v>
      </c>
    </row>
    <row r="31" spans="1:7" ht="15.75" customHeight="1" x14ac:dyDescent="0.25">
      <c r="A31" s="52" t="s">
        <v>28</v>
      </c>
      <c r="B31" s="114">
        <v>0.89970000000000006</v>
      </c>
      <c r="C31" s="114">
        <v>0.95</v>
      </c>
      <c r="D31" s="108">
        <v>0.41</v>
      </c>
      <c r="E31" s="81" t="s">
        <v>201</v>
      </c>
      <c r="F31" s="114">
        <v>0.1</v>
      </c>
      <c r="G31" s="114">
        <v>0.1</v>
      </c>
    </row>
    <row r="32" spans="1:7" ht="15.75" customHeight="1" x14ac:dyDescent="0.25">
      <c r="A32" s="52" t="s">
        <v>83</v>
      </c>
      <c r="B32" s="114">
        <v>0.80700000000000005</v>
      </c>
      <c r="C32" s="114">
        <v>0.95</v>
      </c>
      <c r="D32" s="108">
        <v>0.9</v>
      </c>
      <c r="E32" s="81" t="s">
        <v>201</v>
      </c>
      <c r="F32" s="114">
        <v>0.1</v>
      </c>
      <c r="G32" s="114">
        <v>0.1</v>
      </c>
    </row>
    <row r="33" spans="1:7" ht="15.75" customHeight="1" x14ac:dyDescent="0.25">
      <c r="A33" s="52" t="s">
        <v>82</v>
      </c>
      <c r="B33" s="114">
        <v>0.73199999999999998</v>
      </c>
      <c r="C33" s="114">
        <v>0.95</v>
      </c>
      <c r="D33" s="108">
        <v>0.9</v>
      </c>
      <c r="E33" s="81" t="s">
        <v>201</v>
      </c>
      <c r="F33" s="114">
        <v>0.1</v>
      </c>
      <c r="G33" s="114">
        <v>0.1</v>
      </c>
    </row>
    <row r="34" spans="1:7" ht="15.75" customHeight="1" x14ac:dyDescent="0.25">
      <c r="A34" s="52" t="s">
        <v>81</v>
      </c>
      <c r="B34" s="114">
        <v>0.316</v>
      </c>
      <c r="C34" s="114">
        <v>0.95</v>
      </c>
      <c r="D34" s="108">
        <v>79</v>
      </c>
      <c r="E34" s="81" t="s">
        <v>201</v>
      </c>
      <c r="F34" s="114">
        <v>0.1</v>
      </c>
      <c r="G34" s="114">
        <v>0.1</v>
      </c>
    </row>
    <row r="35" spans="1:7" ht="15.75" customHeight="1" x14ac:dyDescent="0.25">
      <c r="A35" s="52" t="s">
        <v>79</v>
      </c>
      <c r="B35" s="114">
        <v>0.59699999999999998</v>
      </c>
      <c r="C35" s="114">
        <v>0.95</v>
      </c>
      <c r="D35" s="108">
        <v>31</v>
      </c>
      <c r="E35" s="81" t="s">
        <v>201</v>
      </c>
      <c r="F35" s="114">
        <v>0.1</v>
      </c>
      <c r="G35" s="114">
        <v>0.1</v>
      </c>
    </row>
    <row r="36" spans="1:7" s="36" customFormat="1" ht="15.75" customHeight="1" x14ac:dyDescent="0.25">
      <c r="A36" s="52" t="s">
        <v>80</v>
      </c>
      <c r="B36" s="114">
        <v>0.19900000000000001</v>
      </c>
      <c r="C36" s="114">
        <v>0.95</v>
      </c>
      <c r="D36" s="108">
        <v>102</v>
      </c>
      <c r="E36" s="81" t="s">
        <v>201</v>
      </c>
      <c r="F36" s="114">
        <v>0.1</v>
      </c>
      <c r="G36" s="114">
        <v>0.1</v>
      </c>
    </row>
    <row r="37" spans="1:7" ht="15.75" customHeight="1" x14ac:dyDescent="0.25">
      <c r="A37" s="52" t="s">
        <v>85</v>
      </c>
      <c r="B37" s="114">
        <v>0.13400000000000001</v>
      </c>
      <c r="C37" s="114">
        <v>0.95</v>
      </c>
      <c r="D37" s="108">
        <v>5.53</v>
      </c>
      <c r="E37" s="81" t="s">
        <v>201</v>
      </c>
      <c r="F37" s="114">
        <v>0.1</v>
      </c>
      <c r="G37" s="114">
        <v>0.1</v>
      </c>
    </row>
    <row r="38" spans="1:7" ht="15.75" customHeight="1" x14ac:dyDescent="0.25">
      <c r="A38" s="52" t="s">
        <v>60</v>
      </c>
      <c r="B38" s="114">
        <v>0</v>
      </c>
      <c r="C38" s="114">
        <v>0.95</v>
      </c>
      <c r="D38" s="108">
        <v>1</v>
      </c>
      <c r="E38" s="81" t="s">
        <v>201</v>
      </c>
      <c r="F38" s="114">
        <v>0.1</v>
      </c>
      <c r="G38" s="114">
        <v>0.1</v>
      </c>
    </row>
  </sheetData>
  <sheetProtection algorithmName="SHA-512" hashValue="Bjfm6DGXeRGykbxfkaBHQkEED+HbxMLf6STHdZbr9oktGA29oAJuD39lTzbxuwQNQpePwhD2zL0WXKp1nBncrg==" saltValue="n9jEUnGxtBv3OOaMNfN/s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2" t="s">
        <v>187</v>
      </c>
      <c r="B2" s="80" t="s">
        <v>59</v>
      </c>
      <c r="C2" s="80"/>
    </row>
    <row r="3" spans="1:3" x14ac:dyDescent="0.25">
      <c r="A3" s="82" t="s">
        <v>207</v>
      </c>
      <c r="B3" s="80" t="s">
        <v>59</v>
      </c>
      <c r="C3" s="80"/>
    </row>
    <row r="4" spans="1:3" x14ac:dyDescent="0.25">
      <c r="A4" s="83" t="s">
        <v>58</v>
      </c>
      <c r="B4" s="80" t="s">
        <v>136</v>
      </c>
      <c r="C4" s="80"/>
    </row>
    <row r="5" spans="1:3" x14ac:dyDescent="0.25">
      <c r="A5" s="83" t="s">
        <v>137</v>
      </c>
      <c r="B5" s="80" t="s">
        <v>136</v>
      </c>
      <c r="C5" s="80"/>
    </row>
    <row r="6" spans="1:3" x14ac:dyDescent="0.25">
      <c r="A6" s="83"/>
      <c r="B6" s="84"/>
      <c r="C6" s="84"/>
    </row>
    <row r="7" spans="1:3" x14ac:dyDescent="0.25">
      <c r="A7" s="83"/>
      <c r="B7" s="84"/>
      <c r="C7" s="84"/>
    </row>
    <row r="8" spans="1:3" x14ac:dyDescent="0.25">
      <c r="A8" s="83"/>
      <c r="B8" s="84"/>
      <c r="C8" s="84"/>
    </row>
    <row r="9" spans="1:3" x14ac:dyDescent="0.25">
      <c r="A9" s="83"/>
      <c r="B9" s="84"/>
      <c r="C9" s="84"/>
    </row>
    <row r="10" spans="1:3" x14ac:dyDescent="0.25">
      <c r="A10" s="83"/>
      <c r="B10" s="84"/>
      <c r="C10" s="84"/>
    </row>
    <row r="11" spans="1:3" x14ac:dyDescent="0.25">
      <c r="A11" s="85"/>
      <c r="B11" s="84"/>
      <c r="C11" s="84"/>
    </row>
    <row r="12" spans="1:3" x14ac:dyDescent="0.25">
      <c r="A12" s="85"/>
      <c r="B12" s="84"/>
      <c r="C12" s="84"/>
    </row>
    <row r="13" spans="1:3" x14ac:dyDescent="0.25">
      <c r="A13" s="85"/>
      <c r="B13" s="84"/>
      <c r="C13" s="84"/>
    </row>
    <row r="14" spans="1:3" x14ac:dyDescent="0.25">
      <c r="A14" s="85"/>
      <c r="B14" s="84"/>
      <c r="C14" s="84"/>
    </row>
    <row r="15" spans="1:3" x14ac:dyDescent="0.25">
      <c r="A15" s="85"/>
      <c r="B15" s="84"/>
      <c r="C15" s="84"/>
    </row>
    <row r="16" spans="1:3" x14ac:dyDescent="0.25">
      <c r="A16" s="85"/>
      <c r="B16" s="84"/>
      <c r="C16" s="84"/>
    </row>
    <row r="17" spans="1:3" x14ac:dyDescent="0.25">
      <c r="A17" s="85"/>
      <c r="B17" s="84"/>
      <c r="C17" s="84"/>
    </row>
    <row r="18" spans="1:3" x14ac:dyDescent="0.25">
      <c r="A18" s="85"/>
      <c r="B18" s="84"/>
      <c r="C18" s="84"/>
    </row>
    <row r="19" spans="1:3" x14ac:dyDescent="0.25">
      <c r="A19" s="83"/>
      <c r="B19" s="84"/>
      <c r="C19" s="84"/>
    </row>
    <row r="20" spans="1:3" x14ac:dyDescent="0.25">
      <c r="A20" s="83"/>
      <c r="B20" s="84"/>
      <c r="C20" s="84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6" sqref="H16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6">
        <v>0</v>
      </c>
      <c r="D2" s="86">
        <f>food_insecure</f>
        <v>0.28199999999999997</v>
      </c>
      <c r="E2" s="86">
        <f>food_insecure</f>
        <v>0.28199999999999997</v>
      </c>
      <c r="F2" s="86">
        <f>food_insecure</f>
        <v>0.28199999999999997</v>
      </c>
      <c r="G2" s="86">
        <f>food_insecure</f>
        <v>0.28199999999999997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7" t="s">
        <v>149</v>
      </c>
      <c r="C3" s="86">
        <v>1</v>
      </c>
      <c r="D3" s="86">
        <v>0</v>
      </c>
      <c r="E3" s="86">
        <v>0</v>
      </c>
      <c r="F3" s="86">
        <v>0</v>
      </c>
      <c r="G3" s="86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7" t="s">
        <v>195</v>
      </c>
      <c r="C4" s="86">
        <v>1</v>
      </c>
      <c r="D4" s="86">
        <v>0</v>
      </c>
      <c r="E4" s="86">
        <v>0</v>
      </c>
      <c r="F4" s="86">
        <v>0</v>
      </c>
      <c r="G4" s="86">
        <v>0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11" t="s">
        <v>136</v>
      </c>
      <c r="C5" s="86">
        <v>0</v>
      </c>
      <c r="D5" s="86">
        <v>0</v>
      </c>
      <c r="E5" s="86">
        <f>food_insecure</f>
        <v>0.28199999999999997</v>
      </c>
      <c r="F5" s="86">
        <f>food_insecure</f>
        <v>0.28199999999999997</v>
      </c>
      <c r="G5" s="86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11" t="s">
        <v>137</v>
      </c>
      <c r="C6" s="86">
        <v>0</v>
      </c>
      <c r="D6" s="86">
        <v>0</v>
      </c>
      <c r="E6" s="86">
        <f>1</f>
        <v>1</v>
      </c>
      <c r="F6" s="86">
        <f>1</f>
        <v>1</v>
      </c>
      <c r="G6" s="86">
        <f>1</f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33" t="s">
        <v>84</v>
      </c>
      <c r="C7" s="86">
        <f>diarrhoea_1mo</f>
        <v>1.66</v>
      </c>
      <c r="D7" s="86">
        <f>diarrhoea_1_5mo</f>
        <v>1.66</v>
      </c>
      <c r="E7" s="86">
        <f>diarrhoea_6_11mo</f>
        <v>5.64</v>
      </c>
      <c r="F7" s="86">
        <f>diarrhoea_12_23mo</f>
        <v>5.43</v>
      </c>
      <c r="G7" s="86">
        <f>diarrhoea_24_59mo</f>
        <v>1.91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11" t="s">
        <v>58</v>
      </c>
      <c r="C8" s="86">
        <v>0</v>
      </c>
      <c r="D8" s="86">
        <v>0</v>
      </c>
      <c r="E8" s="86">
        <f>food_insecure</f>
        <v>0.28199999999999997</v>
      </c>
      <c r="F8" s="86">
        <f>food_insecure</f>
        <v>0.28199999999999997</v>
      </c>
      <c r="G8" s="86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11" t="s">
        <v>67</v>
      </c>
      <c r="C9" s="86">
        <v>0</v>
      </c>
      <c r="D9" s="86">
        <f>IF(ISBLANK(comm_deliv), frac_children_health_facility,1)</f>
        <v>0.37</v>
      </c>
      <c r="E9" s="86">
        <f>IF(ISBLANK(comm_deliv), frac_children_health_facility,1)</f>
        <v>0.37</v>
      </c>
      <c r="F9" s="86">
        <f>IF(ISBLANK(comm_deliv), frac_children_health_facility,1)</f>
        <v>0.37</v>
      </c>
      <c r="G9" s="86">
        <f>IF(ISBLANK(comm_deliv), frac_children_health_facility,1)</f>
        <v>0.37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" customHeight="1" x14ac:dyDescent="0.25">
      <c r="B10" s="11" t="s">
        <v>28</v>
      </c>
      <c r="C10" s="86">
        <v>0</v>
      </c>
      <c r="D10" s="86">
        <v>0</v>
      </c>
      <c r="E10" s="86">
        <v>1</v>
      </c>
      <c r="F10" s="86">
        <v>1</v>
      </c>
      <c r="G10" s="86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33" t="s">
        <v>85</v>
      </c>
      <c r="C11" s="86">
        <f>diarrhoea_1mo</f>
        <v>1.66</v>
      </c>
      <c r="D11" s="86">
        <f>diarrhoea_1_5mo</f>
        <v>1.66</v>
      </c>
      <c r="E11" s="86">
        <f>diarrhoea_6_11mo</f>
        <v>5.64</v>
      </c>
      <c r="F11" s="86">
        <f>diarrhoea_12_23mo</f>
        <v>5.43</v>
      </c>
      <c r="G11" s="86">
        <f>diarrhoea_24_59mo</f>
        <v>1.91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11" t="s">
        <v>60</v>
      </c>
      <c r="C12" s="86">
        <v>0</v>
      </c>
      <c r="D12" s="86">
        <v>0</v>
      </c>
      <c r="E12" s="86">
        <v>1</v>
      </c>
      <c r="F12" s="86">
        <v>1</v>
      </c>
      <c r="G12" s="86">
        <v>1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6">
        <f>food_insecure</f>
        <v>0.28199999999999997</v>
      </c>
      <c r="I14" s="86">
        <f>food_insecure</f>
        <v>0.28199999999999997</v>
      </c>
      <c r="J14" s="86">
        <f>food_insecure</f>
        <v>0.28199999999999997</v>
      </c>
      <c r="K14" s="86">
        <f>food_insecure</f>
        <v>0.28199999999999997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A15" s="4"/>
      <c r="B15" s="11" t="s">
        <v>86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6">
        <v>1</v>
      </c>
      <c r="I15" s="86">
        <v>1</v>
      </c>
      <c r="J15" s="86">
        <v>1</v>
      </c>
      <c r="K15" s="86">
        <v>1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A16" s="4"/>
      <c r="B16" s="11" t="s">
        <v>187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6">
        <f xml:space="preserve"> 1</f>
        <v>1</v>
      </c>
      <c r="I16" s="86">
        <f xml:space="preserve"> 1</f>
        <v>1</v>
      </c>
      <c r="J16" s="86">
        <f xml:space="preserve"> 1</f>
        <v>1</v>
      </c>
      <c r="K16" s="86">
        <f xml:space="preserve"> 1</f>
        <v>1</v>
      </c>
      <c r="L16" s="87">
        <v>0</v>
      </c>
      <c r="M16" s="87">
        <v>0</v>
      </c>
      <c r="N16" s="87">
        <v>0</v>
      </c>
      <c r="O16" s="87">
        <v>0</v>
      </c>
    </row>
    <row r="17" spans="1:15" ht="15.75" customHeight="1" x14ac:dyDescent="0.3">
      <c r="A17" s="4"/>
      <c r="B17" s="11" t="s">
        <v>207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6">
        <f>frac_PW_health_facility</f>
        <v>0.51</v>
      </c>
      <c r="I17" s="86">
        <f>frac_PW_health_facility</f>
        <v>0.51</v>
      </c>
      <c r="J17" s="86">
        <f>frac_PW_health_facility</f>
        <v>0.51</v>
      </c>
      <c r="K17" s="86">
        <f>frac_PW_health_facility</f>
        <v>0.51</v>
      </c>
      <c r="L17" s="87">
        <v>0</v>
      </c>
      <c r="M17" s="87">
        <v>0</v>
      </c>
      <c r="N17" s="87">
        <v>0</v>
      </c>
      <c r="O17" s="87">
        <v>0</v>
      </c>
    </row>
    <row r="18" spans="1:15" ht="15" customHeight="1" x14ac:dyDescent="0.25">
      <c r="B18" s="33" t="s">
        <v>57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6">
        <f>frac_malaria_risk</f>
        <v>1</v>
      </c>
      <c r="I18" s="86">
        <f>frac_malaria_risk</f>
        <v>1</v>
      </c>
      <c r="J18" s="86">
        <f>frac_malaria_risk</f>
        <v>1</v>
      </c>
      <c r="K18" s="86">
        <f>frac_malaria_risk</f>
        <v>1</v>
      </c>
      <c r="L18" s="87">
        <v>0</v>
      </c>
      <c r="M18" s="87">
        <v>0</v>
      </c>
      <c r="N18" s="87">
        <v>0</v>
      </c>
      <c r="O18" s="87">
        <v>0</v>
      </c>
    </row>
    <row r="19" spans="1:15" ht="15.75" customHeight="1" x14ac:dyDescent="0.25">
      <c r="B19" s="11" t="s">
        <v>88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6">
        <v>1</v>
      </c>
      <c r="I19" s="86">
        <v>1</v>
      </c>
      <c r="J19" s="86">
        <v>1</v>
      </c>
      <c r="K19" s="86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5" ht="15.75" customHeight="1" x14ac:dyDescent="0.25">
      <c r="B20" s="11" t="s">
        <v>87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6">
        <v>1</v>
      </c>
      <c r="I20" s="86">
        <v>1</v>
      </c>
      <c r="J20" s="86">
        <v>1</v>
      </c>
      <c r="K20" s="86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5" ht="15.75" customHeight="1" x14ac:dyDescent="0.25">
      <c r="B21" s="33" t="s">
        <v>59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6">
        <f>1</f>
        <v>1</v>
      </c>
      <c r="I21" s="86">
        <f>1</f>
        <v>1</v>
      </c>
      <c r="J21" s="86">
        <f>1</f>
        <v>1</v>
      </c>
      <c r="K21" s="86">
        <f>1</f>
        <v>1</v>
      </c>
      <c r="L21" s="87">
        <v>0</v>
      </c>
      <c r="M21" s="87">
        <v>0</v>
      </c>
      <c r="N21" s="87">
        <v>0</v>
      </c>
      <c r="O21" s="87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6">
        <f>famplan_unmet_need</f>
        <v>0.221</v>
      </c>
      <c r="M23" s="86">
        <f>famplan_unmet_need</f>
        <v>0.221</v>
      </c>
      <c r="N23" s="86">
        <f>famplan_unmet_need</f>
        <v>0.221</v>
      </c>
      <c r="O23" s="86">
        <f>famplan_unmet_need</f>
        <v>0.221</v>
      </c>
    </row>
    <row r="24" spans="1:15" ht="15.75" customHeight="1" x14ac:dyDescent="0.25">
      <c r="B24" s="59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6">
        <f>(1-food_insecure)*(0.49)*(1-school_attendance) + food_insecure*(0.7)*(1-school_attendance)</f>
        <v>0.42289939999999993</v>
      </c>
      <c r="M24" s="86">
        <f>(1-food_insecure)*(0.49)+food_insecure*(0.7)</f>
        <v>0.54921999999999993</v>
      </c>
      <c r="N24" s="86">
        <f>(1-food_insecure)*(0.49)+food_insecure*(0.7)</f>
        <v>0.54921999999999993</v>
      </c>
      <c r="O24" s="86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6">
        <f>(1-food_insecure)*(0.21)*(1-school_attendance) + food_insecure*(0.3)*(1-school_attendance)</f>
        <v>0.18124259999999998</v>
      </c>
      <c r="M25" s="86">
        <f>(1-food_insecure)*(0.21)+food_insecure*(0.3)</f>
        <v>0.23537999999999998</v>
      </c>
      <c r="N25" s="86">
        <f>(1-food_insecure)*(0.21)+food_insecure*(0.3)</f>
        <v>0.23537999999999998</v>
      </c>
      <c r="O25" s="86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6">
        <f>(1-food_insecure)*(0.3)*(1-school_attendance)</f>
        <v>0.16585799999999998</v>
      </c>
      <c r="M26" s="86">
        <f>(1-food_insecure)*(0.3)</f>
        <v>0.21539999999999998</v>
      </c>
      <c r="N26" s="86">
        <f>(1-food_insecure)*(0.3)</f>
        <v>0.21539999999999998</v>
      </c>
      <c r="O26" s="86">
        <f>(1-food_insecure)*(0.3)</f>
        <v>0.21539999999999998</v>
      </c>
    </row>
    <row r="27" spans="1:15" ht="15.75" customHeight="1" x14ac:dyDescent="0.25">
      <c r="B27" s="59" t="s">
        <v>190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6">
        <f>(1-food_insecure)*1*school_attendance + food_insecure*1*school_attendance</f>
        <v>0.23</v>
      </c>
      <c r="M27" s="86">
        <v>0</v>
      </c>
      <c r="N27" s="86">
        <v>0</v>
      </c>
      <c r="O27" s="86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6">
        <v>0</v>
      </c>
      <c r="D29" s="86">
        <v>0</v>
      </c>
      <c r="E29" s="86">
        <f t="shared" ref="E29:O29" si="0">frac_maize</f>
        <v>0.8</v>
      </c>
      <c r="F29" s="86">
        <f t="shared" si="0"/>
        <v>0.8</v>
      </c>
      <c r="G29" s="86">
        <f t="shared" si="0"/>
        <v>0.8</v>
      </c>
      <c r="H29" s="86">
        <f t="shared" si="0"/>
        <v>0.8</v>
      </c>
      <c r="I29" s="86">
        <f t="shared" si="0"/>
        <v>0.8</v>
      </c>
      <c r="J29" s="86">
        <f t="shared" si="0"/>
        <v>0.8</v>
      </c>
      <c r="K29" s="86">
        <f t="shared" si="0"/>
        <v>0.8</v>
      </c>
      <c r="L29" s="86">
        <f t="shared" si="0"/>
        <v>0.8</v>
      </c>
      <c r="M29" s="86">
        <f t="shared" si="0"/>
        <v>0.8</v>
      </c>
      <c r="N29" s="86">
        <f t="shared" si="0"/>
        <v>0.8</v>
      </c>
      <c r="O29" s="86">
        <f t="shared" si="0"/>
        <v>0.8</v>
      </c>
    </row>
    <row r="30" spans="1:15" ht="15.75" customHeight="1" x14ac:dyDescent="0.25">
      <c r="B30" s="11" t="s">
        <v>64</v>
      </c>
      <c r="C30" s="86">
        <v>0</v>
      </c>
      <c r="D30" s="86">
        <v>0</v>
      </c>
      <c r="E30" s="86">
        <f t="shared" ref="E30:O30" si="1">frac_rice</f>
        <v>0.1</v>
      </c>
      <c r="F30" s="86">
        <f t="shared" si="1"/>
        <v>0.1</v>
      </c>
      <c r="G30" s="86">
        <f t="shared" si="1"/>
        <v>0.1</v>
      </c>
      <c r="H30" s="86">
        <f t="shared" si="1"/>
        <v>0.1</v>
      </c>
      <c r="I30" s="86">
        <f t="shared" si="1"/>
        <v>0.1</v>
      </c>
      <c r="J30" s="86">
        <f t="shared" si="1"/>
        <v>0.1</v>
      </c>
      <c r="K30" s="86">
        <f t="shared" si="1"/>
        <v>0.1</v>
      </c>
      <c r="L30" s="86">
        <f t="shared" si="1"/>
        <v>0.1</v>
      </c>
      <c r="M30" s="86">
        <f t="shared" si="1"/>
        <v>0.1</v>
      </c>
      <c r="N30" s="86">
        <f t="shared" si="1"/>
        <v>0.1</v>
      </c>
      <c r="O30" s="86">
        <f t="shared" si="1"/>
        <v>0.1</v>
      </c>
    </row>
    <row r="31" spans="1:15" ht="15.75" customHeight="1" x14ac:dyDescent="0.25">
      <c r="B31" s="11" t="s">
        <v>62</v>
      </c>
      <c r="C31" s="86">
        <v>0</v>
      </c>
      <c r="D31" s="86">
        <v>0</v>
      </c>
      <c r="E31" s="86">
        <f>frac_wheat</f>
        <v>0.1</v>
      </c>
      <c r="F31" s="86">
        <f t="shared" ref="F31:O31" si="2">frac_wheat</f>
        <v>0.1</v>
      </c>
      <c r="G31" s="86">
        <f t="shared" si="2"/>
        <v>0.1</v>
      </c>
      <c r="H31" s="86">
        <f t="shared" si="2"/>
        <v>0.1</v>
      </c>
      <c r="I31" s="86">
        <f t="shared" si="2"/>
        <v>0.1</v>
      </c>
      <c r="J31" s="86">
        <f t="shared" si="2"/>
        <v>0.1</v>
      </c>
      <c r="K31" s="86">
        <f t="shared" si="2"/>
        <v>0.1</v>
      </c>
      <c r="L31" s="86">
        <f t="shared" si="2"/>
        <v>0.1</v>
      </c>
      <c r="M31" s="86">
        <f t="shared" si="2"/>
        <v>0.1</v>
      </c>
      <c r="N31" s="86">
        <f t="shared" si="2"/>
        <v>0.1</v>
      </c>
      <c r="O31" s="86">
        <f t="shared" si="2"/>
        <v>0.1</v>
      </c>
    </row>
    <row r="32" spans="1:15" ht="15.75" customHeight="1" x14ac:dyDescent="0.25">
      <c r="B32" s="11" t="s">
        <v>47</v>
      </c>
      <c r="C32" s="86">
        <v>0</v>
      </c>
      <c r="D32" s="86">
        <v>0</v>
      </c>
      <c r="E32" s="86">
        <v>1</v>
      </c>
      <c r="F32" s="86">
        <v>1</v>
      </c>
      <c r="G32" s="86">
        <v>1</v>
      </c>
      <c r="H32" s="86">
        <v>1</v>
      </c>
      <c r="I32" s="86">
        <v>1</v>
      </c>
      <c r="J32" s="86">
        <v>1</v>
      </c>
      <c r="K32" s="86">
        <v>1</v>
      </c>
      <c r="L32" s="86">
        <v>1</v>
      </c>
      <c r="M32" s="86">
        <v>1</v>
      </c>
      <c r="N32" s="86">
        <v>1</v>
      </c>
      <c r="O32" s="86">
        <v>1</v>
      </c>
    </row>
    <row r="33" spans="1:15" ht="15.75" customHeight="1" x14ac:dyDescent="0.25">
      <c r="B33" s="11" t="s">
        <v>34</v>
      </c>
      <c r="C33" s="86">
        <f t="shared" ref="C33:O33" si="3">frac_malaria_risk</f>
        <v>1</v>
      </c>
      <c r="D33" s="86">
        <f t="shared" si="3"/>
        <v>1</v>
      </c>
      <c r="E33" s="86">
        <f t="shared" si="3"/>
        <v>1</v>
      </c>
      <c r="F33" s="86">
        <f t="shared" si="3"/>
        <v>1</v>
      </c>
      <c r="G33" s="86">
        <f t="shared" si="3"/>
        <v>1</v>
      </c>
      <c r="H33" s="86">
        <f t="shared" si="3"/>
        <v>1</v>
      </c>
      <c r="I33" s="86">
        <f t="shared" si="3"/>
        <v>1</v>
      </c>
      <c r="J33" s="86">
        <f t="shared" si="3"/>
        <v>1</v>
      </c>
      <c r="K33" s="86">
        <f t="shared" si="3"/>
        <v>1</v>
      </c>
      <c r="L33" s="86">
        <f t="shared" si="3"/>
        <v>1</v>
      </c>
      <c r="M33" s="86">
        <f t="shared" si="3"/>
        <v>1</v>
      </c>
      <c r="N33" s="86">
        <f t="shared" si="3"/>
        <v>1</v>
      </c>
      <c r="O33" s="86">
        <f t="shared" si="3"/>
        <v>1</v>
      </c>
    </row>
    <row r="34" spans="1:15" ht="15.75" customHeight="1" x14ac:dyDescent="0.25">
      <c r="B34" s="33" t="s">
        <v>83</v>
      </c>
      <c r="C34" s="86">
        <v>1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25">
      <c r="A35" s="5"/>
      <c r="B35" s="33" t="s">
        <v>82</v>
      </c>
      <c r="C35" s="86">
        <v>1</v>
      </c>
      <c r="D35" s="86">
        <v>1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s="5" customFormat="1" ht="15.75" customHeight="1" x14ac:dyDescent="0.25">
      <c r="B36" s="33" t="s">
        <v>81</v>
      </c>
      <c r="C36" s="86">
        <v>1</v>
      </c>
      <c r="D36" s="86">
        <v>1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s="5" customFormat="1" ht="15.75" customHeight="1" x14ac:dyDescent="0.25">
      <c r="B37" s="33" t="s">
        <v>79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s="5" customFormat="1" ht="15.75" customHeight="1" x14ac:dyDescent="0.25">
      <c r="B38" s="33" t="s">
        <v>80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8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05">
        <v>0</v>
      </c>
      <c r="D2" s="105">
        <v>1</v>
      </c>
      <c r="E2" s="105">
        <v>1</v>
      </c>
      <c r="F2" s="105">
        <v>1</v>
      </c>
      <c r="G2" s="105">
        <v>1</v>
      </c>
      <c r="H2" s="105">
        <v>0</v>
      </c>
      <c r="I2" s="105">
        <v>0</v>
      </c>
      <c r="J2" s="105">
        <v>0</v>
      </c>
      <c r="K2" s="105">
        <v>0</v>
      </c>
      <c r="L2" s="105">
        <v>0</v>
      </c>
      <c r="M2" s="105">
        <v>0</v>
      </c>
      <c r="N2" s="105">
        <v>0</v>
      </c>
      <c r="O2" s="105">
        <v>0</v>
      </c>
    </row>
    <row r="3" spans="1:15" ht="15.75" customHeight="1" x14ac:dyDescent="0.35">
      <c r="B3" s="52" t="s">
        <v>149</v>
      </c>
      <c r="C3" s="105">
        <v>1</v>
      </c>
      <c r="D3" s="105">
        <v>1</v>
      </c>
      <c r="E3" s="105">
        <v>0</v>
      </c>
      <c r="F3" s="105">
        <v>0</v>
      </c>
      <c r="G3" s="105">
        <v>0</v>
      </c>
      <c r="H3" s="105">
        <v>0</v>
      </c>
      <c r="I3" s="105">
        <v>0</v>
      </c>
      <c r="J3" s="105">
        <v>0</v>
      </c>
      <c r="K3" s="105">
        <v>0</v>
      </c>
      <c r="L3" s="105">
        <v>0</v>
      </c>
      <c r="M3" s="105">
        <v>0</v>
      </c>
      <c r="N3" s="105">
        <v>0</v>
      </c>
      <c r="O3" s="105">
        <v>0</v>
      </c>
    </row>
    <row r="4" spans="1:15" ht="15.75" customHeight="1" x14ac:dyDescent="0.35">
      <c r="B4" s="52" t="s">
        <v>173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</v>
      </c>
      <c r="I4" s="105">
        <v>0</v>
      </c>
      <c r="J4" s="105">
        <v>0</v>
      </c>
      <c r="K4" s="105">
        <v>0</v>
      </c>
      <c r="L4" s="105">
        <v>0</v>
      </c>
      <c r="M4" s="105">
        <v>0</v>
      </c>
      <c r="N4" s="105">
        <v>0</v>
      </c>
      <c r="O4" s="105">
        <v>0</v>
      </c>
    </row>
    <row r="5" spans="1:15" ht="15.75" customHeight="1" x14ac:dyDescent="0.35">
      <c r="B5" s="52" t="s">
        <v>198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</row>
    <row r="6" spans="1:15" ht="15.75" customHeight="1" x14ac:dyDescent="0.35">
      <c r="B6" s="52" t="s">
        <v>199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</v>
      </c>
      <c r="I6" s="105">
        <v>0</v>
      </c>
      <c r="J6" s="105">
        <v>0</v>
      </c>
      <c r="K6" s="105">
        <v>0</v>
      </c>
      <c r="L6" s="105">
        <v>0</v>
      </c>
      <c r="M6" s="105">
        <v>0</v>
      </c>
      <c r="N6" s="105">
        <v>0</v>
      </c>
      <c r="O6" s="105">
        <v>0</v>
      </c>
    </row>
    <row r="7" spans="1:15" ht="15.75" customHeight="1" x14ac:dyDescent="0.35">
      <c r="B7" s="52" t="s">
        <v>195</v>
      </c>
      <c r="C7" s="105">
        <v>1</v>
      </c>
      <c r="D7" s="105">
        <v>1</v>
      </c>
      <c r="E7" s="105">
        <v>0</v>
      </c>
      <c r="F7" s="105">
        <v>0</v>
      </c>
      <c r="G7" s="105">
        <v>0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</row>
    <row r="8" spans="1:15" ht="15.75" customHeight="1" x14ac:dyDescent="0.35">
      <c r="B8" s="52" t="s">
        <v>136</v>
      </c>
      <c r="C8" s="105">
        <v>0</v>
      </c>
      <c r="D8" s="105">
        <v>0</v>
      </c>
      <c r="E8" s="105">
        <v>1</v>
      </c>
      <c r="F8" s="105">
        <v>1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</row>
    <row r="9" spans="1:15" ht="15.75" customHeight="1" x14ac:dyDescent="0.35">
      <c r="B9" s="52" t="s">
        <v>137</v>
      </c>
      <c r="C9" s="105">
        <v>0</v>
      </c>
      <c r="D9" s="105">
        <v>0</v>
      </c>
      <c r="E9" s="105">
        <v>1</v>
      </c>
      <c r="F9" s="105">
        <v>1</v>
      </c>
      <c r="G9" s="105">
        <v>1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</row>
    <row r="10" spans="1:15" ht="15.75" customHeight="1" x14ac:dyDescent="0.35">
      <c r="B10" s="52" t="s">
        <v>84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</row>
    <row r="11" spans="1:15" ht="15.75" customHeight="1" x14ac:dyDescent="0.35">
      <c r="B11" s="52" t="s">
        <v>58</v>
      </c>
      <c r="C11" s="105">
        <v>0</v>
      </c>
      <c r="D11" s="105">
        <v>0</v>
      </c>
      <c r="E11" s="105">
        <v>1</v>
      </c>
      <c r="F11" s="105">
        <v>1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</row>
    <row r="12" spans="1:15" ht="15.75" customHeight="1" x14ac:dyDescent="0.35">
      <c r="B12" s="52" t="s">
        <v>67</v>
      </c>
      <c r="C12" s="105">
        <v>0</v>
      </c>
      <c r="D12" s="105">
        <v>1</v>
      </c>
      <c r="E12" s="105">
        <v>1</v>
      </c>
      <c r="F12" s="105">
        <v>1</v>
      </c>
      <c r="G12" s="105">
        <v>1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</row>
    <row r="13" spans="1:15" ht="15.75" customHeight="1" x14ac:dyDescent="0.35">
      <c r="B13" s="52" t="s">
        <v>28</v>
      </c>
      <c r="C13" s="105">
        <v>0</v>
      </c>
      <c r="D13" s="105">
        <v>0</v>
      </c>
      <c r="E13" s="105">
        <v>1</v>
      </c>
      <c r="F13" s="105">
        <v>1</v>
      </c>
      <c r="G13" s="105">
        <v>1</v>
      </c>
      <c r="H13" s="105">
        <v>0</v>
      </c>
      <c r="I13" s="105">
        <v>0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</row>
    <row r="14" spans="1:15" ht="15.75" customHeight="1" x14ac:dyDescent="0.35">
      <c r="B14" s="52" t="s">
        <v>85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</row>
    <row r="15" spans="1:15" ht="15.75" customHeight="1" x14ac:dyDescent="0.35">
      <c r="B15" s="52" t="s">
        <v>60</v>
      </c>
      <c r="C15" s="105">
        <v>0</v>
      </c>
      <c r="D15" s="105">
        <v>0</v>
      </c>
      <c r="E15" s="105">
        <v>1</v>
      </c>
      <c r="F15" s="105">
        <v>1</v>
      </c>
      <c r="G15" s="105">
        <v>1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</row>
    <row r="16" spans="1:15" ht="15.75" customHeight="1" x14ac:dyDescent="0.35">
      <c r="B16" s="5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1:16" ht="15.75" customHeight="1" x14ac:dyDescent="0.35">
      <c r="A17" s="56" t="s">
        <v>32</v>
      </c>
      <c r="B17" s="52" t="s">
        <v>29</v>
      </c>
      <c r="C17" s="105">
        <v>0</v>
      </c>
      <c r="D17" s="105">
        <v>0</v>
      </c>
      <c r="E17" s="105">
        <v>0</v>
      </c>
      <c r="F17" s="105">
        <v>0</v>
      </c>
      <c r="G17" s="105">
        <v>0</v>
      </c>
      <c r="H17" s="105">
        <v>1</v>
      </c>
      <c r="I17" s="105">
        <v>1</v>
      </c>
      <c r="J17" s="105">
        <v>1</v>
      </c>
      <c r="K17" s="105">
        <v>1</v>
      </c>
      <c r="L17" s="105">
        <v>0</v>
      </c>
      <c r="M17" s="105">
        <v>0</v>
      </c>
      <c r="N17" s="105">
        <v>0</v>
      </c>
      <c r="O17" s="105">
        <v>0</v>
      </c>
    </row>
    <row r="18" spans="1:16" ht="15.75" customHeight="1" x14ac:dyDescent="0.35">
      <c r="A18" s="56"/>
      <c r="B18" s="52" t="s">
        <v>86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 s="105">
        <v>1</v>
      </c>
      <c r="I18" s="105">
        <v>1</v>
      </c>
      <c r="J18" s="105">
        <v>1</v>
      </c>
      <c r="K18" s="105">
        <v>1</v>
      </c>
      <c r="L18" s="105">
        <v>0</v>
      </c>
      <c r="M18" s="105">
        <v>0</v>
      </c>
      <c r="N18" s="105">
        <v>0</v>
      </c>
      <c r="O18" s="105">
        <v>0</v>
      </c>
    </row>
    <row r="19" spans="1:16" ht="15.75" customHeight="1" x14ac:dyDescent="0.35">
      <c r="B19" s="89" t="s">
        <v>187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 s="105">
        <v>1</v>
      </c>
      <c r="I19" s="105">
        <v>1</v>
      </c>
      <c r="J19" s="105">
        <v>1</v>
      </c>
      <c r="K19" s="105">
        <v>1</v>
      </c>
      <c r="L19" s="105">
        <v>0</v>
      </c>
      <c r="M19" s="105">
        <v>0</v>
      </c>
      <c r="N19" s="105">
        <v>0</v>
      </c>
      <c r="O19" s="105">
        <v>0</v>
      </c>
    </row>
    <row r="20" spans="1:16" ht="15.75" customHeight="1" x14ac:dyDescent="0.35">
      <c r="B20" s="89" t="s">
        <v>207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 s="105">
        <v>1</v>
      </c>
      <c r="I20" s="105">
        <v>1</v>
      </c>
      <c r="J20" s="105">
        <v>1</v>
      </c>
      <c r="K20" s="105">
        <v>1</v>
      </c>
      <c r="L20" s="105">
        <v>0</v>
      </c>
      <c r="M20" s="105">
        <v>0</v>
      </c>
      <c r="N20" s="105">
        <v>0</v>
      </c>
      <c r="O20" s="105">
        <v>0</v>
      </c>
    </row>
    <row r="21" spans="1:16" ht="15.75" customHeight="1" x14ac:dyDescent="0.35">
      <c r="B21" s="90" t="s">
        <v>57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 s="105">
        <v>1</v>
      </c>
      <c r="I21" s="105">
        <v>1</v>
      </c>
      <c r="J21" s="105">
        <v>1</v>
      </c>
      <c r="K21" s="105">
        <v>1</v>
      </c>
      <c r="L21" s="105">
        <v>0</v>
      </c>
      <c r="M21" s="105">
        <v>0</v>
      </c>
      <c r="N21" s="105">
        <v>0</v>
      </c>
      <c r="O21" s="105">
        <v>0</v>
      </c>
    </row>
    <row r="22" spans="1:16" ht="15.75" customHeight="1" x14ac:dyDescent="0.35">
      <c r="B22" s="52" t="s">
        <v>88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1</v>
      </c>
      <c r="I22" s="105">
        <v>1</v>
      </c>
      <c r="J22" s="105">
        <v>1</v>
      </c>
      <c r="K22" s="105">
        <v>1</v>
      </c>
      <c r="L22" s="105">
        <v>0</v>
      </c>
      <c r="M22" s="105">
        <v>0</v>
      </c>
      <c r="N22" s="105">
        <v>0</v>
      </c>
      <c r="O22" s="105">
        <v>0</v>
      </c>
    </row>
    <row r="23" spans="1:16" ht="15.75" customHeight="1" x14ac:dyDescent="0.35">
      <c r="B23" s="52" t="s">
        <v>87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 s="105">
        <v>1</v>
      </c>
      <c r="I23" s="105">
        <v>1</v>
      </c>
      <c r="J23" s="105">
        <v>1</v>
      </c>
      <c r="K23" s="105">
        <v>1</v>
      </c>
      <c r="L23" s="105">
        <v>0</v>
      </c>
      <c r="M23" s="105">
        <v>0</v>
      </c>
      <c r="N23" s="105">
        <v>0</v>
      </c>
      <c r="O23" s="105">
        <v>0</v>
      </c>
    </row>
    <row r="24" spans="1:16" ht="15.75" customHeight="1" x14ac:dyDescent="0.35">
      <c r="B24" s="52" t="s">
        <v>59</v>
      </c>
      <c r="C24" s="105">
        <v>0</v>
      </c>
      <c r="D24" s="105">
        <v>0</v>
      </c>
      <c r="E24" s="105">
        <v>0</v>
      </c>
      <c r="F24" s="105">
        <v>0</v>
      </c>
      <c r="G24" s="105">
        <v>0</v>
      </c>
      <c r="H24" s="105">
        <v>1</v>
      </c>
      <c r="I24" s="105">
        <v>1</v>
      </c>
      <c r="J24" s="105">
        <v>1</v>
      </c>
      <c r="K24" s="105">
        <v>1</v>
      </c>
      <c r="L24" s="105">
        <v>0</v>
      </c>
      <c r="M24" s="105">
        <v>0</v>
      </c>
      <c r="N24" s="105">
        <v>0</v>
      </c>
      <c r="O24" s="105">
        <v>0</v>
      </c>
    </row>
    <row r="25" spans="1:16" ht="15.75" customHeight="1" x14ac:dyDescent="0.35">
      <c r="B25" s="5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1:16" ht="16" customHeight="1" x14ac:dyDescent="0.35">
      <c r="A26" s="56" t="s">
        <v>37</v>
      </c>
      <c r="B26" s="52" t="s">
        <v>197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1</v>
      </c>
      <c r="M26" s="105">
        <v>0</v>
      </c>
      <c r="N26" s="105">
        <v>0</v>
      </c>
      <c r="O26" s="105">
        <v>0</v>
      </c>
      <c r="P26" s="91"/>
    </row>
    <row r="27" spans="1:16" ht="15.75" customHeight="1" x14ac:dyDescent="0.35">
      <c r="B27" s="59" t="s">
        <v>188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1</v>
      </c>
      <c r="M27" s="105">
        <v>1</v>
      </c>
      <c r="N27" s="105">
        <v>1</v>
      </c>
      <c r="O27" s="105">
        <v>1</v>
      </c>
    </row>
    <row r="28" spans="1:16" ht="15.75" customHeight="1" x14ac:dyDescent="0.35">
      <c r="A28" s="56"/>
      <c r="B28" s="59" t="s">
        <v>206</v>
      </c>
      <c r="C28" s="105">
        <v>0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  <c r="I28" s="105">
        <v>0</v>
      </c>
      <c r="J28" s="105">
        <v>0</v>
      </c>
      <c r="K28" s="105">
        <v>0</v>
      </c>
      <c r="L28" s="105">
        <v>1</v>
      </c>
      <c r="M28" s="105">
        <v>1</v>
      </c>
      <c r="N28" s="105">
        <v>1</v>
      </c>
      <c r="O28" s="105">
        <v>1</v>
      </c>
    </row>
    <row r="29" spans="1:16" ht="15.75" customHeight="1" x14ac:dyDescent="0.35">
      <c r="B29" s="59" t="s">
        <v>189</v>
      </c>
      <c r="C29" s="105">
        <v>0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0</v>
      </c>
      <c r="L29" s="105">
        <v>1</v>
      </c>
      <c r="M29" s="105">
        <v>1</v>
      </c>
      <c r="N29" s="105">
        <v>1</v>
      </c>
      <c r="O29" s="105">
        <v>1</v>
      </c>
    </row>
    <row r="30" spans="1:16" ht="15.75" customHeight="1" x14ac:dyDescent="0.35">
      <c r="B30" s="59" t="s">
        <v>190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0</v>
      </c>
      <c r="L30" s="105">
        <v>1</v>
      </c>
      <c r="M30" s="105">
        <v>0</v>
      </c>
      <c r="N30" s="105">
        <v>0</v>
      </c>
      <c r="O30" s="105">
        <v>0</v>
      </c>
    </row>
    <row r="31" spans="1:16" ht="15.75" customHeight="1" x14ac:dyDescent="0.35">
      <c r="B31" s="52"/>
      <c r="C31" s="103"/>
      <c r="D31" s="103"/>
      <c r="E31" s="104"/>
      <c r="F31" s="104"/>
      <c r="G31" s="104"/>
      <c r="H31" s="104"/>
      <c r="I31" s="104"/>
      <c r="J31" s="102"/>
      <c r="K31" s="102"/>
      <c r="L31" s="102"/>
      <c r="M31" s="102"/>
      <c r="N31" s="102"/>
      <c r="O31" s="102"/>
    </row>
    <row r="32" spans="1:16" ht="15.75" customHeight="1" x14ac:dyDescent="0.35">
      <c r="A32" s="56" t="s">
        <v>35</v>
      </c>
      <c r="B32" s="52" t="s">
        <v>63</v>
      </c>
      <c r="C32" s="105">
        <v>1</v>
      </c>
      <c r="D32" s="105">
        <v>0</v>
      </c>
      <c r="E32" s="105">
        <v>1</v>
      </c>
      <c r="F32" s="105">
        <v>1</v>
      </c>
      <c r="G32" s="105">
        <v>1</v>
      </c>
      <c r="H32" s="105">
        <v>1</v>
      </c>
      <c r="I32" s="105">
        <v>1</v>
      </c>
      <c r="J32" s="105">
        <v>1</v>
      </c>
      <c r="K32" s="105">
        <v>1</v>
      </c>
      <c r="L32" s="105">
        <v>1</v>
      </c>
      <c r="M32" s="105">
        <v>1</v>
      </c>
      <c r="N32" s="105">
        <v>1</v>
      </c>
      <c r="O32" s="105">
        <v>1</v>
      </c>
    </row>
    <row r="33" spans="1:15" ht="15.75" customHeight="1" x14ac:dyDescent="0.35">
      <c r="B33" s="52" t="s">
        <v>64</v>
      </c>
      <c r="C33" s="105">
        <v>1</v>
      </c>
      <c r="D33" s="105">
        <v>0</v>
      </c>
      <c r="E33" s="105">
        <v>1</v>
      </c>
      <c r="F33" s="105">
        <v>1</v>
      </c>
      <c r="G33" s="105">
        <v>1</v>
      </c>
      <c r="H33" s="105">
        <v>1</v>
      </c>
      <c r="I33" s="105">
        <v>1</v>
      </c>
      <c r="J33" s="105">
        <v>1</v>
      </c>
      <c r="K33" s="105">
        <v>1</v>
      </c>
      <c r="L33" s="105">
        <v>1</v>
      </c>
      <c r="M33" s="105">
        <v>1</v>
      </c>
      <c r="N33" s="105">
        <v>1</v>
      </c>
      <c r="O33" s="105">
        <v>1</v>
      </c>
    </row>
    <row r="34" spans="1:15" ht="15.75" customHeight="1" x14ac:dyDescent="0.35">
      <c r="B34" s="52" t="s">
        <v>62</v>
      </c>
      <c r="C34" s="105">
        <v>1</v>
      </c>
      <c r="D34" s="105">
        <v>0</v>
      </c>
      <c r="E34" s="105">
        <v>1</v>
      </c>
      <c r="F34" s="105">
        <v>1</v>
      </c>
      <c r="G34" s="105">
        <v>1</v>
      </c>
      <c r="H34" s="105">
        <v>1</v>
      </c>
      <c r="I34" s="105">
        <v>1</v>
      </c>
      <c r="J34" s="105">
        <v>1</v>
      </c>
      <c r="K34" s="105">
        <v>1</v>
      </c>
      <c r="L34" s="105">
        <v>1</v>
      </c>
      <c r="M34" s="105">
        <v>1</v>
      </c>
      <c r="N34" s="105">
        <v>1</v>
      </c>
      <c r="O34" s="105">
        <v>1</v>
      </c>
    </row>
    <row r="35" spans="1:15" ht="15.75" customHeight="1" x14ac:dyDescent="0.35">
      <c r="B35" s="52" t="s">
        <v>47</v>
      </c>
      <c r="C35" s="105">
        <v>1</v>
      </c>
      <c r="D35" s="105">
        <v>0</v>
      </c>
      <c r="E35" s="105">
        <v>1</v>
      </c>
      <c r="F35" s="105">
        <v>1</v>
      </c>
      <c r="G35" s="105">
        <v>1</v>
      </c>
      <c r="H35" s="105">
        <v>1</v>
      </c>
      <c r="I35" s="105">
        <v>1</v>
      </c>
      <c r="J35" s="105">
        <v>1</v>
      </c>
      <c r="K35" s="105">
        <v>1</v>
      </c>
      <c r="L35" s="105">
        <v>1</v>
      </c>
      <c r="M35" s="105">
        <v>1</v>
      </c>
      <c r="N35" s="105">
        <v>1</v>
      </c>
      <c r="O35" s="105">
        <v>1</v>
      </c>
    </row>
    <row r="36" spans="1:15" ht="15.75" customHeight="1" x14ac:dyDescent="0.35">
      <c r="B36" s="52" t="s">
        <v>34</v>
      </c>
      <c r="C36" s="105">
        <v>1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  <c r="I36" s="105">
        <v>1</v>
      </c>
      <c r="J36" s="105">
        <v>1</v>
      </c>
      <c r="K36" s="105">
        <v>1</v>
      </c>
      <c r="L36" s="105">
        <v>1</v>
      </c>
      <c r="M36" s="105">
        <v>1</v>
      </c>
      <c r="N36" s="105">
        <v>1</v>
      </c>
      <c r="O36" s="105">
        <v>1</v>
      </c>
    </row>
    <row r="37" spans="1:15" ht="15.75" customHeight="1" x14ac:dyDescent="0.35">
      <c r="A37" s="92"/>
      <c r="B37" s="52" t="s">
        <v>83</v>
      </c>
      <c r="C37" s="105">
        <v>1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  <c r="I37" s="105">
        <v>1</v>
      </c>
      <c r="J37" s="105">
        <v>1</v>
      </c>
      <c r="K37" s="105">
        <v>1</v>
      </c>
      <c r="L37" s="105">
        <v>1</v>
      </c>
      <c r="M37" s="105">
        <v>1</v>
      </c>
      <c r="N37" s="105">
        <v>1</v>
      </c>
      <c r="O37" s="105">
        <v>1</v>
      </c>
    </row>
    <row r="38" spans="1:15" s="92" customFormat="1" ht="15.75" customHeight="1" x14ac:dyDescent="0.35">
      <c r="B38" s="52" t="s">
        <v>82</v>
      </c>
      <c r="C38" s="105">
        <v>1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  <c r="I38" s="105">
        <v>1</v>
      </c>
      <c r="J38" s="105">
        <v>1</v>
      </c>
      <c r="K38" s="105">
        <v>1</v>
      </c>
      <c r="L38" s="105">
        <v>1</v>
      </c>
      <c r="M38" s="105">
        <v>1</v>
      </c>
      <c r="N38" s="105">
        <v>1</v>
      </c>
      <c r="O38" s="105">
        <v>1</v>
      </c>
    </row>
    <row r="39" spans="1:15" s="92" customFormat="1" ht="15.75" customHeight="1" x14ac:dyDescent="0.35">
      <c r="B39" s="52" t="s">
        <v>81</v>
      </c>
      <c r="C39" s="105">
        <v>1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105">
        <v>1</v>
      </c>
      <c r="J39" s="105">
        <v>1</v>
      </c>
      <c r="K39" s="105">
        <v>1</v>
      </c>
      <c r="L39" s="105">
        <v>1</v>
      </c>
      <c r="M39" s="105">
        <v>1</v>
      </c>
      <c r="N39" s="105">
        <v>1</v>
      </c>
      <c r="O39" s="105">
        <v>1</v>
      </c>
    </row>
    <row r="40" spans="1:15" s="92" customFormat="1" ht="15.75" customHeight="1" x14ac:dyDescent="0.35">
      <c r="B40" s="52" t="s">
        <v>79</v>
      </c>
      <c r="C40" s="105">
        <v>1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  <c r="I40" s="105">
        <v>1</v>
      </c>
      <c r="J40" s="105">
        <v>1</v>
      </c>
      <c r="K40" s="105">
        <v>1</v>
      </c>
      <c r="L40" s="105">
        <v>1</v>
      </c>
      <c r="M40" s="105">
        <v>1</v>
      </c>
      <c r="N40" s="105">
        <v>1</v>
      </c>
      <c r="O40" s="105">
        <v>1</v>
      </c>
    </row>
    <row r="41" spans="1:15" ht="15" customHeight="1" x14ac:dyDescent="0.35">
      <c r="B41" s="52" t="s">
        <v>80</v>
      </c>
      <c r="C41" s="105">
        <v>1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  <c r="I41" s="105">
        <v>1</v>
      </c>
      <c r="J41" s="105">
        <v>1</v>
      </c>
      <c r="K41" s="105">
        <v>1</v>
      </c>
      <c r="L41" s="105">
        <v>1</v>
      </c>
      <c r="M41" s="105">
        <v>1</v>
      </c>
      <c r="N41" s="105">
        <v>1</v>
      </c>
      <c r="O41" s="10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05"/>
      <c r="C2" s="105"/>
      <c r="D2" s="105"/>
      <c r="E2" s="105"/>
      <c r="F2" s="105"/>
      <c r="G2" s="105"/>
      <c r="H2" s="105"/>
      <c r="I2" s="105" t="s">
        <v>194</v>
      </c>
      <c r="J2" s="105"/>
      <c r="K2" s="105"/>
    </row>
    <row r="3" spans="1:11" x14ac:dyDescent="0.25">
      <c r="A3" s="52" t="s">
        <v>86</v>
      </c>
      <c r="B3" s="105"/>
      <c r="C3" s="105"/>
      <c r="D3" s="105"/>
      <c r="E3" s="105"/>
      <c r="F3" s="105"/>
      <c r="G3" s="105"/>
      <c r="H3" s="105" t="s">
        <v>194</v>
      </c>
      <c r="I3" s="105"/>
      <c r="J3" s="105"/>
      <c r="K3" s="105"/>
    </row>
    <row r="4" spans="1:11" x14ac:dyDescent="0.25">
      <c r="A4" s="52" t="s">
        <v>61</v>
      </c>
      <c r="B4" s="105"/>
      <c r="C4" s="105"/>
      <c r="D4" s="105" t="s">
        <v>194</v>
      </c>
      <c r="E4" s="105"/>
      <c r="F4" s="105"/>
      <c r="G4" s="105"/>
      <c r="H4" s="105"/>
      <c r="I4" s="105"/>
      <c r="J4" s="105"/>
      <c r="K4" s="105"/>
    </row>
    <row r="5" spans="1:11" x14ac:dyDescent="0.25">
      <c r="A5" s="52" t="s">
        <v>149</v>
      </c>
      <c r="B5" s="105"/>
      <c r="C5" s="105" t="s">
        <v>194</v>
      </c>
      <c r="D5" s="105"/>
      <c r="E5" s="105"/>
      <c r="F5" s="105"/>
      <c r="G5" s="105"/>
      <c r="H5" s="105"/>
      <c r="I5" s="105"/>
      <c r="J5" s="105"/>
      <c r="K5" s="105"/>
    </row>
    <row r="6" spans="1:11" x14ac:dyDescent="0.25">
      <c r="A6" s="52" t="s">
        <v>197</v>
      </c>
      <c r="B6" s="105"/>
      <c r="C6" s="105"/>
      <c r="D6" s="105"/>
      <c r="E6" s="105"/>
      <c r="F6" s="105"/>
      <c r="G6" s="105"/>
      <c r="H6" s="105"/>
      <c r="I6" s="105"/>
      <c r="J6" s="105" t="s">
        <v>194</v>
      </c>
      <c r="K6" s="105" t="s">
        <v>194</v>
      </c>
    </row>
    <row r="7" spans="1:11" x14ac:dyDescent="0.25">
      <c r="A7" s="52" t="s">
        <v>63</v>
      </c>
      <c r="B7" s="105"/>
      <c r="C7" s="105" t="s">
        <v>194</v>
      </c>
      <c r="D7" s="105"/>
      <c r="E7" s="105"/>
      <c r="F7" s="105"/>
      <c r="G7" s="105"/>
      <c r="H7" s="105" t="s">
        <v>194</v>
      </c>
      <c r="I7" s="105"/>
      <c r="J7" s="105"/>
      <c r="K7" s="105"/>
    </row>
    <row r="8" spans="1:11" x14ac:dyDescent="0.25">
      <c r="A8" s="52" t="s">
        <v>64</v>
      </c>
      <c r="B8" s="105"/>
      <c r="C8" s="105" t="s">
        <v>194</v>
      </c>
      <c r="D8" s="105"/>
      <c r="E8" s="105"/>
      <c r="F8" s="105"/>
      <c r="G8" s="105"/>
      <c r="H8" s="105" t="s">
        <v>194</v>
      </c>
      <c r="I8" s="105"/>
      <c r="J8" s="105"/>
      <c r="K8" s="105"/>
    </row>
    <row r="9" spans="1:11" x14ac:dyDescent="0.25">
      <c r="A9" s="52" t="s">
        <v>62</v>
      </c>
      <c r="B9" s="105"/>
      <c r="C9" s="105" t="s">
        <v>194</v>
      </c>
      <c r="D9" s="105"/>
      <c r="E9" s="105"/>
      <c r="F9" s="105"/>
      <c r="G9" s="105"/>
      <c r="H9" s="105" t="s">
        <v>194</v>
      </c>
      <c r="I9" s="105"/>
      <c r="J9" s="105"/>
      <c r="K9" s="105"/>
    </row>
    <row r="10" spans="1:11" x14ac:dyDescent="0.25">
      <c r="A10" s="59" t="s">
        <v>188</v>
      </c>
      <c r="B10" s="105"/>
      <c r="C10" s="105" t="s">
        <v>194</v>
      </c>
      <c r="D10" s="105"/>
      <c r="E10" s="105"/>
      <c r="F10" s="105"/>
      <c r="G10" s="105"/>
      <c r="H10" s="105"/>
      <c r="I10" s="105"/>
      <c r="J10" s="105"/>
      <c r="K10" s="105"/>
    </row>
    <row r="11" spans="1:11" x14ac:dyDescent="0.25">
      <c r="A11" s="59" t="s">
        <v>206</v>
      </c>
      <c r="B11" s="105"/>
      <c r="C11" s="105" t="s">
        <v>194</v>
      </c>
      <c r="D11" s="105"/>
      <c r="E11" s="105"/>
      <c r="F11" s="105"/>
      <c r="G11" s="105"/>
      <c r="H11" s="105"/>
      <c r="I11" s="105"/>
      <c r="J11" s="105"/>
      <c r="K11" s="105"/>
    </row>
    <row r="12" spans="1:11" x14ac:dyDescent="0.25">
      <c r="A12" s="59" t="s">
        <v>189</v>
      </c>
      <c r="B12" s="105"/>
      <c r="C12" s="105" t="s">
        <v>194</v>
      </c>
      <c r="D12" s="105"/>
      <c r="E12" s="105"/>
      <c r="F12" s="105"/>
      <c r="G12" s="105"/>
      <c r="H12" s="105"/>
      <c r="I12" s="105"/>
      <c r="J12" s="105"/>
      <c r="K12" s="105"/>
    </row>
    <row r="13" spans="1:11" x14ac:dyDescent="0.25">
      <c r="A13" s="59" t="s">
        <v>190</v>
      </c>
      <c r="B13" s="105"/>
      <c r="C13" s="105" t="s">
        <v>194</v>
      </c>
      <c r="D13" s="105"/>
      <c r="E13" s="105"/>
      <c r="F13" s="105"/>
      <c r="G13" s="105"/>
      <c r="H13" s="105"/>
      <c r="I13" s="105"/>
      <c r="J13" s="105"/>
      <c r="K13" s="105"/>
    </row>
    <row r="14" spans="1:11" x14ac:dyDescent="0.25">
      <c r="A14" s="89" t="s">
        <v>187</v>
      </c>
      <c r="B14" s="105"/>
      <c r="C14" s="105" t="s">
        <v>194</v>
      </c>
      <c r="D14" s="105"/>
      <c r="E14" s="105"/>
      <c r="F14" s="105"/>
      <c r="G14" s="105"/>
      <c r="H14" s="105"/>
      <c r="I14" s="105" t="s">
        <v>194</v>
      </c>
      <c r="J14" s="105"/>
      <c r="K14" s="105"/>
    </row>
    <row r="15" spans="1:11" x14ac:dyDescent="0.25">
      <c r="A15" s="89" t="s">
        <v>207</v>
      </c>
      <c r="B15" s="105"/>
      <c r="C15" s="105" t="s">
        <v>194</v>
      </c>
      <c r="D15" s="105"/>
      <c r="E15" s="105"/>
      <c r="F15" s="105"/>
      <c r="G15" s="105"/>
      <c r="H15" s="105"/>
      <c r="I15" s="105" t="s">
        <v>194</v>
      </c>
      <c r="J15" s="105"/>
      <c r="K15" s="105"/>
    </row>
    <row r="16" spans="1:11" x14ac:dyDescent="0.25">
      <c r="A16" s="52" t="s">
        <v>57</v>
      </c>
      <c r="B16" s="105"/>
      <c r="C16" s="105" t="s">
        <v>194</v>
      </c>
      <c r="D16" s="105"/>
      <c r="E16" s="105"/>
      <c r="F16" s="105"/>
      <c r="G16" s="105"/>
      <c r="H16" s="105" t="s">
        <v>194</v>
      </c>
      <c r="I16" s="105" t="s">
        <v>194</v>
      </c>
      <c r="J16" s="105"/>
      <c r="K16" s="105"/>
    </row>
    <row r="17" spans="1:11" x14ac:dyDescent="0.25">
      <c r="A17" s="52" t="s">
        <v>47</v>
      </c>
      <c r="B17" s="105"/>
      <c r="C17" s="105" t="s">
        <v>194</v>
      </c>
      <c r="D17" s="105"/>
      <c r="E17" s="105"/>
      <c r="F17" s="105"/>
      <c r="G17" s="105"/>
      <c r="H17" s="105"/>
      <c r="I17" s="105"/>
      <c r="J17" s="105"/>
      <c r="K17" s="105"/>
    </row>
    <row r="18" spans="1:11" x14ac:dyDescent="0.25">
      <c r="A18" s="52" t="s">
        <v>173</v>
      </c>
      <c r="B18" s="105" t="s">
        <v>194</v>
      </c>
      <c r="C18" s="105"/>
      <c r="D18" s="105"/>
      <c r="E18" s="105"/>
      <c r="F18" s="105" t="s">
        <v>194</v>
      </c>
      <c r="G18" s="105"/>
      <c r="H18" s="105"/>
      <c r="I18" s="105"/>
      <c r="J18" s="105"/>
      <c r="K18" s="105"/>
    </row>
    <row r="19" spans="1:11" x14ac:dyDescent="0.25">
      <c r="A19" s="52" t="s">
        <v>198</v>
      </c>
      <c r="B19" s="105" t="s">
        <v>194</v>
      </c>
      <c r="C19" s="105"/>
      <c r="D19" s="105"/>
      <c r="E19" s="105"/>
      <c r="F19" s="105" t="s">
        <v>194</v>
      </c>
      <c r="G19" s="105"/>
      <c r="H19" s="105"/>
      <c r="I19" s="105"/>
      <c r="J19" s="105"/>
      <c r="K19" s="105"/>
    </row>
    <row r="20" spans="1:11" x14ac:dyDescent="0.25">
      <c r="A20" s="52" t="s">
        <v>199</v>
      </c>
      <c r="B20" s="105" t="s">
        <v>194</v>
      </c>
      <c r="C20" s="105"/>
      <c r="D20" s="105"/>
      <c r="E20" s="105"/>
      <c r="F20" s="105" t="s">
        <v>194</v>
      </c>
      <c r="G20" s="105"/>
      <c r="H20" s="105"/>
      <c r="I20" s="105"/>
      <c r="J20" s="105"/>
      <c r="K20" s="105"/>
    </row>
    <row r="21" spans="1:11" x14ac:dyDescent="0.25">
      <c r="A21" s="52" t="s">
        <v>195</v>
      </c>
      <c r="B21" s="105"/>
      <c r="C21" s="105"/>
      <c r="D21" s="105"/>
      <c r="E21" s="105"/>
      <c r="F21" s="105"/>
      <c r="G21" s="105"/>
      <c r="H21" s="105" t="s">
        <v>194</v>
      </c>
      <c r="I21" s="105" t="s">
        <v>194</v>
      </c>
      <c r="J21" s="105"/>
      <c r="K21" s="105"/>
    </row>
    <row r="22" spans="1:11" x14ac:dyDescent="0.25">
      <c r="A22" s="52" t="s">
        <v>136</v>
      </c>
      <c r="B22" s="105" t="s">
        <v>194</v>
      </c>
      <c r="C22" s="105" t="s">
        <v>194</v>
      </c>
      <c r="D22" s="105" t="s">
        <v>194</v>
      </c>
      <c r="E22" s="105"/>
      <c r="F22" s="105"/>
      <c r="G22" s="105"/>
      <c r="H22" s="105"/>
      <c r="I22" s="105"/>
      <c r="J22" s="105"/>
      <c r="K22" s="105"/>
    </row>
    <row r="23" spans="1:11" x14ac:dyDescent="0.25">
      <c r="A23" s="52" t="s">
        <v>34</v>
      </c>
      <c r="B23" s="105"/>
      <c r="C23" s="105" t="s">
        <v>194</v>
      </c>
      <c r="D23" s="105"/>
      <c r="E23" s="105"/>
      <c r="F23" s="105"/>
      <c r="G23" s="105"/>
      <c r="H23" s="105"/>
      <c r="I23" s="105" t="s">
        <v>194</v>
      </c>
      <c r="J23" s="105"/>
      <c r="K23" s="105"/>
    </row>
    <row r="24" spans="1:11" x14ac:dyDescent="0.25">
      <c r="A24" s="52" t="s">
        <v>88</v>
      </c>
      <c r="B24" s="105"/>
      <c r="C24" s="105"/>
      <c r="D24" s="105"/>
      <c r="E24" s="105"/>
      <c r="F24" s="105"/>
      <c r="G24" s="105"/>
      <c r="H24" s="105" t="s">
        <v>194</v>
      </c>
      <c r="I24" s="105"/>
      <c r="J24" s="105"/>
      <c r="K24" s="105"/>
    </row>
    <row r="25" spans="1:11" x14ac:dyDescent="0.25">
      <c r="A25" s="52" t="s">
        <v>87</v>
      </c>
      <c r="B25" s="105"/>
      <c r="C25" s="105"/>
      <c r="D25" s="105"/>
      <c r="E25" s="105"/>
      <c r="F25" s="105"/>
      <c r="G25" s="105"/>
      <c r="H25" s="105" t="s">
        <v>194</v>
      </c>
      <c r="I25" s="105"/>
      <c r="J25" s="105"/>
      <c r="K25" s="105"/>
    </row>
    <row r="26" spans="1:11" x14ac:dyDescent="0.25">
      <c r="A26" s="52" t="s">
        <v>137</v>
      </c>
      <c r="B26" s="105"/>
      <c r="C26" s="105" t="s">
        <v>194</v>
      </c>
      <c r="D26" s="105"/>
      <c r="E26" s="105"/>
      <c r="F26" s="105"/>
      <c r="G26" s="105"/>
      <c r="H26" s="105"/>
      <c r="I26" s="105"/>
      <c r="J26" s="105"/>
      <c r="K26" s="105"/>
    </row>
    <row r="27" spans="1:11" x14ac:dyDescent="0.25">
      <c r="A27" s="52" t="s">
        <v>59</v>
      </c>
      <c r="B27" s="105"/>
      <c r="C27" s="105" t="s">
        <v>194</v>
      </c>
      <c r="D27" s="105"/>
      <c r="E27" s="105"/>
      <c r="F27" s="105"/>
      <c r="G27" s="105"/>
      <c r="H27" s="105"/>
      <c r="I27" s="105" t="s">
        <v>194</v>
      </c>
      <c r="J27" s="105"/>
      <c r="K27" s="105"/>
    </row>
    <row r="28" spans="1:11" x14ac:dyDescent="0.25">
      <c r="A28" s="52" t="s">
        <v>84</v>
      </c>
      <c r="B28" s="105"/>
      <c r="C28" s="105"/>
      <c r="D28" s="105"/>
      <c r="E28" s="105"/>
      <c r="F28" s="105"/>
      <c r="G28" s="105"/>
      <c r="H28" s="105" t="s">
        <v>194</v>
      </c>
      <c r="I28" s="105"/>
      <c r="J28" s="105"/>
      <c r="K28" s="105"/>
    </row>
    <row r="29" spans="1:11" x14ac:dyDescent="0.25">
      <c r="A29" s="52" t="s">
        <v>58</v>
      </c>
      <c r="B29" s="105" t="s">
        <v>194</v>
      </c>
      <c r="C29" s="105"/>
      <c r="D29" s="105" t="s">
        <v>194</v>
      </c>
      <c r="E29" s="105"/>
      <c r="F29" s="105"/>
      <c r="G29" s="105"/>
      <c r="H29" s="105"/>
      <c r="I29" s="105"/>
      <c r="J29" s="105"/>
      <c r="K29" s="105"/>
    </row>
    <row r="30" spans="1:11" x14ac:dyDescent="0.25">
      <c r="A30" s="52" t="s">
        <v>67</v>
      </c>
      <c r="B30" s="105"/>
      <c r="C30" s="105"/>
      <c r="D30" s="105"/>
      <c r="E30" s="105" t="s">
        <v>194</v>
      </c>
      <c r="F30" s="105"/>
      <c r="G30" s="105"/>
      <c r="H30" s="105"/>
      <c r="I30" s="105"/>
      <c r="J30" s="105"/>
      <c r="K30" s="105"/>
    </row>
    <row r="31" spans="1:11" x14ac:dyDescent="0.25">
      <c r="A31" s="52" t="s">
        <v>28</v>
      </c>
      <c r="B31" s="105"/>
      <c r="C31" s="105"/>
      <c r="D31" s="105"/>
      <c r="E31" s="105"/>
      <c r="F31" s="105"/>
      <c r="G31" s="105" t="s">
        <v>194</v>
      </c>
      <c r="H31" s="105" t="s">
        <v>194</v>
      </c>
      <c r="I31" s="105"/>
      <c r="J31" s="105"/>
      <c r="K31" s="105"/>
    </row>
    <row r="32" spans="1:11" x14ac:dyDescent="0.25">
      <c r="A32" s="52" t="s">
        <v>83</v>
      </c>
      <c r="B32" s="105"/>
      <c r="C32" s="105"/>
      <c r="D32" s="105"/>
      <c r="E32" s="105"/>
      <c r="F32" s="105"/>
      <c r="G32" s="105" t="s">
        <v>194</v>
      </c>
      <c r="H32" s="105" t="s">
        <v>194</v>
      </c>
      <c r="I32" s="105"/>
      <c r="J32" s="105"/>
      <c r="K32" s="105"/>
    </row>
    <row r="33" spans="1:11" x14ac:dyDescent="0.25">
      <c r="A33" s="52" t="s">
        <v>82</v>
      </c>
      <c r="B33" s="105"/>
      <c r="C33" s="105"/>
      <c r="D33" s="105"/>
      <c r="E33" s="105"/>
      <c r="F33" s="105"/>
      <c r="G33" s="105" t="s">
        <v>194</v>
      </c>
      <c r="H33" s="105" t="s">
        <v>194</v>
      </c>
      <c r="I33" s="105"/>
      <c r="J33" s="105"/>
      <c r="K33" s="105"/>
    </row>
    <row r="34" spans="1:11" x14ac:dyDescent="0.25">
      <c r="A34" s="52" t="s">
        <v>81</v>
      </c>
      <c r="B34" s="105"/>
      <c r="C34" s="105"/>
      <c r="D34" s="105"/>
      <c r="E34" s="105"/>
      <c r="F34" s="105"/>
      <c r="G34" s="105" t="s">
        <v>194</v>
      </c>
      <c r="H34" s="105" t="s">
        <v>194</v>
      </c>
      <c r="I34" s="105"/>
      <c r="J34" s="105"/>
      <c r="K34" s="105"/>
    </row>
    <row r="35" spans="1:11" x14ac:dyDescent="0.25">
      <c r="A35" s="52" t="s">
        <v>79</v>
      </c>
      <c r="B35" s="105"/>
      <c r="C35" s="105"/>
      <c r="D35" s="105"/>
      <c r="E35" s="105"/>
      <c r="F35" s="105"/>
      <c r="G35" s="105" t="s">
        <v>194</v>
      </c>
      <c r="H35" s="105" t="s">
        <v>194</v>
      </c>
      <c r="I35" s="105"/>
      <c r="J35" s="105"/>
      <c r="K35" s="105"/>
    </row>
    <row r="36" spans="1:11" x14ac:dyDescent="0.25">
      <c r="A36" s="52" t="s">
        <v>80</v>
      </c>
      <c r="B36" s="105"/>
      <c r="C36" s="105"/>
      <c r="D36" s="105"/>
      <c r="E36" s="105"/>
      <c r="F36" s="105"/>
      <c r="G36" s="105" t="s">
        <v>194</v>
      </c>
      <c r="H36" s="105" t="s">
        <v>194</v>
      </c>
      <c r="I36" s="105"/>
      <c r="J36" s="105"/>
      <c r="K36" s="105"/>
    </row>
    <row r="37" spans="1:11" x14ac:dyDescent="0.25">
      <c r="A37" s="52" t="s">
        <v>85</v>
      </c>
      <c r="B37" s="105"/>
      <c r="C37" s="105"/>
      <c r="D37" s="105"/>
      <c r="E37" s="105"/>
      <c r="F37" s="105"/>
      <c r="G37" s="105"/>
      <c r="H37" s="105" t="s">
        <v>194</v>
      </c>
      <c r="I37" s="105"/>
      <c r="J37" s="105"/>
      <c r="K37" s="105"/>
    </row>
    <row r="38" spans="1:11" x14ac:dyDescent="0.25">
      <c r="A38" s="52" t="s">
        <v>60</v>
      </c>
      <c r="B38" s="105" t="s">
        <v>194</v>
      </c>
      <c r="C38" s="105"/>
      <c r="D38" s="105"/>
      <c r="E38" s="105"/>
      <c r="F38" s="105"/>
      <c r="G38" s="105" t="s">
        <v>194</v>
      </c>
      <c r="H38" s="105" t="s">
        <v>194</v>
      </c>
      <c r="I38" s="105"/>
      <c r="J38" s="105"/>
      <c r="K38" s="10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05" t="s">
        <v>194</v>
      </c>
      <c r="C2" s="105" t="s">
        <v>194</v>
      </c>
      <c r="D2" s="105" t="s">
        <v>194</v>
      </c>
      <c r="E2" s="105" t="s">
        <v>194</v>
      </c>
      <c r="F2" s="105" t="s">
        <v>194</v>
      </c>
      <c r="G2" s="105" t="s">
        <v>194</v>
      </c>
      <c r="H2" s="105" t="s">
        <v>194</v>
      </c>
      <c r="I2" s="105"/>
      <c r="J2" s="105"/>
      <c r="K2" s="105"/>
    </row>
    <row r="3" spans="1:11" x14ac:dyDescent="0.25">
      <c r="A3" s="35" t="s">
        <v>2</v>
      </c>
      <c r="B3" s="105" t="s">
        <v>194</v>
      </c>
      <c r="C3" s="105" t="s">
        <v>194</v>
      </c>
      <c r="D3" s="105" t="s">
        <v>194</v>
      </c>
      <c r="E3" s="105" t="s">
        <v>194</v>
      </c>
      <c r="F3" s="105" t="s">
        <v>194</v>
      </c>
      <c r="G3" s="105" t="s">
        <v>194</v>
      </c>
      <c r="H3" s="105" t="s">
        <v>194</v>
      </c>
      <c r="I3" s="105"/>
      <c r="J3" s="105"/>
      <c r="K3" s="105"/>
    </row>
    <row r="4" spans="1:11" x14ac:dyDescent="0.25">
      <c r="A4" s="35" t="s">
        <v>3</v>
      </c>
      <c r="B4" s="105" t="s">
        <v>194</v>
      </c>
      <c r="C4" s="105" t="s">
        <v>194</v>
      </c>
      <c r="D4" s="105" t="s">
        <v>194</v>
      </c>
      <c r="E4" s="105" t="s">
        <v>194</v>
      </c>
      <c r="F4" s="105" t="s">
        <v>194</v>
      </c>
      <c r="G4" s="105" t="s">
        <v>194</v>
      </c>
      <c r="H4" s="105" t="s">
        <v>194</v>
      </c>
      <c r="I4" s="105"/>
      <c r="J4" s="105"/>
      <c r="K4" s="105"/>
    </row>
    <row r="5" spans="1:11" x14ac:dyDescent="0.25">
      <c r="A5" s="35" t="s">
        <v>4</v>
      </c>
      <c r="B5" s="105" t="s">
        <v>194</v>
      </c>
      <c r="C5" s="105" t="s">
        <v>194</v>
      </c>
      <c r="D5" s="105" t="s">
        <v>194</v>
      </c>
      <c r="E5" s="105" t="s">
        <v>194</v>
      </c>
      <c r="F5" s="105" t="s">
        <v>194</v>
      </c>
      <c r="G5" s="105" t="s">
        <v>194</v>
      </c>
      <c r="H5" s="105" t="s">
        <v>194</v>
      </c>
      <c r="I5" s="105"/>
      <c r="J5" s="105"/>
      <c r="K5" s="105"/>
    </row>
    <row r="6" spans="1:11" x14ac:dyDescent="0.25">
      <c r="A6" s="35" t="s">
        <v>5</v>
      </c>
      <c r="B6" s="105" t="s">
        <v>194</v>
      </c>
      <c r="C6" s="105" t="s">
        <v>194</v>
      </c>
      <c r="D6" s="105" t="s">
        <v>194</v>
      </c>
      <c r="E6" s="105" t="s">
        <v>194</v>
      </c>
      <c r="F6" s="105" t="s">
        <v>194</v>
      </c>
      <c r="G6" s="105" t="s">
        <v>194</v>
      </c>
      <c r="H6" s="105" t="s">
        <v>194</v>
      </c>
      <c r="I6" s="105"/>
      <c r="J6" s="105"/>
      <c r="K6" s="105"/>
    </row>
    <row r="7" spans="1:11" x14ac:dyDescent="0.25">
      <c r="A7" s="35" t="s">
        <v>53</v>
      </c>
      <c r="B7" s="105"/>
      <c r="C7" s="105" t="s">
        <v>194</v>
      </c>
      <c r="D7" s="105"/>
      <c r="E7" s="105"/>
      <c r="F7" s="105"/>
      <c r="G7" s="105"/>
      <c r="H7" s="105" t="s">
        <v>194</v>
      </c>
      <c r="I7" s="105" t="s">
        <v>194</v>
      </c>
      <c r="J7" s="105"/>
      <c r="K7" s="105"/>
    </row>
    <row r="8" spans="1:11" x14ac:dyDescent="0.25">
      <c r="A8" s="35" t="s">
        <v>54</v>
      </c>
      <c r="B8" s="105"/>
      <c r="C8" s="105" t="s">
        <v>194</v>
      </c>
      <c r="D8" s="105"/>
      <c r="E8" s="105"/>
      <c r="F8" s="105"/>
      <c r="G8" s="105"/>
      <c r="H8" s="105" t="s">
        <v>194</v>
      </c>
      <c r="I8" s="105" t="s">
        <v>194</v>
      </c>
      <c r="J8" s="105"/>
      <c r="K8" s="105"/>
    </row>
    <row r="9" spans="1:11" x14ac:dyDescent="0.25">
      <c r="A9" s="35" t="s">
        <v>55</v>
      </c>
      <c r="B9" s="105"/>
      <c r="C9" s="105" t="s">
        <v>194</v>
      </c>
      <c r="D9" s="105"/>
      <c r="E9" s="105"/>
      <c r="F9" s="105"/>
      <c r="G9" s="105"/>
      <c r="H9" s="105" t="s">
        <v>194</v>
      </c>
      <c r="I9" s="105" t="s">
        <v>194</v>
      </c>
      <c r="J9" s="105"/>
      <c r="K9" s="105"/>
    </row>
    <row r="10" spans="1:11" x14ac:dyDescent="0.25">
      <c r="A10" s="35" t="s">
        <v>56</v>
      </c>
      <c r="B10" s="105"/>
      <c r="C10" s="105" t="s">
        <v>194</v>
      </c>
      <c r="D10" s="105"/>
      <c r="E10" s="105"/>
      <c r="F10" s="105"/>
      <c r="G10" s="105"/>
      <c r="H10" s="105" t="s">
        <v>194</v>
      </c>
      <c r="I10" s="105" t="s">
        <v>194</v>
      </c>
      <c r="J10" s="105"/>
      <c r="K10" s="105"/>
    </row>
    <row r="11" spans="1:11" x14ac:dyDescent="0.25">
      <c r="A11" s="35" t="s">
        <v>49</v>
      </c>
      <c r="B11" s="105"/>
      <c r="C11" s="105" t="s">
        <v>194</v>
      </c>
      <c r="D11" s="105"/>
      <c r="E11" s="105"/>
      <c r="F11" s="105"/>
      <c r="G11" s="105"/>
      <c r="H11" s="105"/>
      <c r="I11" s="105"/>
      <c r="J11" s="105" t="s">
        <v>194</v>
      </c>
      <c r="K11" s="105" t="s">
        <v>194</v>
      </c>
    </row>
    <row r="12" spans="1:11" x14ac:dyDescent="0.25">
      <c r="A12" s="35" t="s">
        <v>50</v>
      </c>
      <c r="B12" s="105"/>
      <c r="C12" s="105" t="s">
        <v>194</v>
      </c>
      <c r="D12" s="105"/>
      <c r="E12" s="105"/>
      <c r="F12" s="105"/>
      <c r="G12" s="105"/>
      <c r="H12" s="105"/>
      <c r="I12" s="105"/>
      <c r="J12" s="105"/>
      <c r="K12" s="105" t="s">
        <v>194</v>
      </c>
    </row>
    <row r="13" spans="1:11" x14ac:dyDescent="0.25">
      <c r="A13" s="35" t="s">
        <v>51</v>
      </c>
      <c r="B13" s="105"/>
      <c r="C13" s="105" t="s">
        <v>194</v>
      </c>
      <c r="D13" s="105"/>
      <c r="E13" s="105"/>
      <c r="F13" s="105"/>
      <c r="G13" s="105"/>
      <c r="H13" s="105"/>
      <c r="I13" s="105"/>
      <c r="J13" s="105"/>
      <c r="K13" s="105" t="s">
        <v>194</v>
      </c>
    </row>
    <row r="14" spans="1:11" x14ac:dyDescent="0.25">
      <c r="A14" s="35" t="s">
        <v>52</v>
      </c>
      <c r="B14" s="105"/>
      <c r="C14" s="105" t="s">
        <v>194</v>
      </c>
      <c r="D14" s="105"/>
      <c r="E14" s="105"/>
      <c r="F14" s="105"/>
      <c r="G14" s="105"/>
      <c r="H14" s="105"/>
      <c r="I14" s="105"/>
      <c r="J14" s="105"/>
      <c r="K14" s="10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A1:XFD1048576"/>
    </sheetView>
  </sheetViews>
  <sheetFormatPr defaultColWidth="12.81640625" defaultRowHeight="12.5" x14ac:dyDescent="0.25"/>
  <cols>
    <col min="1" max="1" width="48.08984375" style="115" customWidth="1"/>
    <col min="2" max="2" width="15" style="115" customWidth="1"/>
    <col min="3" max="3" width="14.6328125" style="115" customWidth="1"/>
    <col min="4" max="16384" width="12.81640625" style="115"/>
  </cols>
  <sheetData>
    <row r="1" spans="1:10" ht="13" x14ac:dyDescent="0.3">
      <c r="A1" s="116" t="s">
        <v>217</v>
      </c>
      <c r="B1" s="116" t="s">
        <v>177</v>
      </c>
      <c r="C1" s="116" t="s">
        <v>185</v>
      </c>
      <c r="D1" s="116" t="s">
        <v>1</v>
      </c>
      <c r="E1" s="116" t="s">
        <v>2</v>
      </c>
      <c r="F1" s="116" t="s">
        <v>3</v>
      </c>
      <c r="G1" s="116" t="s">
        <v>4</v>
      </c>
      <c r="H1" s="116" t="s">
        <v>5</v>
      </c>
    </row>
    <row r="2" spans="1:10" ht="13" x14ac:dyDescent="0.3">
      <c r="A2" s="116" t="s">
        <v>218</v>
      </c>
      <c r="B2" s="145" t="s">
        <v>32</v>
      </c>
      <c r="C2" s="115" t="s">
        <v>176</v>
      </c>
      <c r="D2" s="117">
        <v>1</v>
      </c>
      <c r="E2" s="117">
        <v>1</v>
      </c>
      <c r="F2" s="117">
        <v>1</v>
      </c>
      <c r="G2" s="117">
        <v>1</v>
      </c>
      <c r="H2" s="117">
        <v>1</v>
      </c>
    </row>
    <row r="3" spans="1:10" x14ac:dyDescent="0.25">
      <c r="B3" s="145"/>
      <c r="C3" s="115" t="s">
        <v>175</v>
      </c>
      <c r="D3" s="117">
        <v>1</v>
      </c>
      <c r="E3" s="117">
        <v>1</v>
      </c>
      <c r="F3" s="117">
        <v>1</v>
      </c>
      <c r="G3" s="117">
        <v>1</v>
      </c>
      <c r="H3" s="117">
        <v>1</v>
      </c>
      <c r="J3" s="118"/>
    </row>
    <row r="4" spans="1:10" x14ac:dyDescent="0.25">
      <c r="B4" s="145"/>
      <c r="C4" s="115" t="s">
        <v>174</v>
      </c>
      <c r="D4" s="117">
        <v>1</v>
      </c>
      <c r="E4" s="117">
        <v>1</v>
      </c>
      <c r="F4" s="117">
        <v>1</v>
      </c>
      <c r="G4" s="117">
        <v>1</v>
      </c>
      <c r="H4" s="117">
        <v>1</v>
      </c>
      <c r="J4" s="118"/>
    </row>
    <row r="5" spans="1:10" x14ac:dyDescent="0.25">
      <c r="B5" s="145" t="s">
        <v>1</v>
      </c>
      <c r="C5" s="115" t="s">
        <v>176</v>
      </c>
      <c r="D5" s="117">
        <f>5.16</f>
        <v>5.16</v>
      </c>
      <c r="E5" s="117">
        <v>1</v>
      </c>
      <c r="F5" s="117">
        <v>1</v>
      </c>
      <c r="G5" s="117">
        <v>1</v>
      </c>
      <c r="H5" s="117">
        <v>1</v>
      </c>
    </row>
    <row r="6" spans="1:10" x14ac:dyDescent="0.25">
      <c r="B6" s="145"/>
      <c r="C6" s="115" t="s">
        <v>175</v>
      </c>
      <c r="D6" s="117">
        <v>5.16</v>
      </c>
      <c r="E6" s="117">
        <v>1</v>
      </c>
      <c r="F6" s="117">
        <v>1</v>
      </c>
      <c r="G6" s="117">
        <v>1</v>
      </c>
      <c r="H6" s="117">
        <v>1</v>
      </c>
    </row>
    <row r="7" spans="1:10" x14ac:dyDescent="0.25">
      <c r="B7" s="145"/>
      <c r="C7" s="115" t="s">
        <v>174</v>
      </c>
      <c r="D7" s="117">
        <v>1</v>
      </c>
      <c r="E7" s="117">
        <v>1</v>
      </c>
      <c r="F7" s="117">
        <v>1</v>
      </c>
      <c r="G7" s="117">
        <v>1</v>
      </c>
      <c r="H7" s="117">
        <v>1</v>
      </c>
    </row>
    <row r="8" spans="1:10" x14ac:dyDescent="0.25">
      <c r="B8" s="145" t="s">
        <v>2</v>
      </c>
      <c r="C8" s="115" t="s">
        <v>176</v>
      </c>
      <c r="D8" s="117">
        <v>1</v>
      </c>
      <c r="E8" s="117">
        <v>5.16</v>
      </c>
      <c r="F8" s="117">
        <v>1</v>
      </c>
      <c r="G8" s="117">
        <v>1</v>
      </c>
      <c r="H8" s="117">
        <v>1</v>
      </c>
    </row>
    <row r="9" spans="1:10" x14ac:dyDescent="0.25">
      <c r="B9" s="145"/>
      <c r="C9" s="115" t="s">
        <v>175</v>
      </c>
      <c r="D9" s="117">
        <v>1</v>
      </c>
      <c r="E9" s="117">
        <v>5.16</v>
      </c>
      <c r="F9" s="117">
        <v>1</v>
      </c>
      <c r="G9" s="117">
        <v>1</v>
      </c>
      <c r="H9" s="117">
        <v>1</v>
      </c>
    </row>
    <row r="10" spans="1:10" x14ac:dyDescent="0.25">
      <c r="B10" s="145"/>
      <c r="C10" s="115" t="s">
        <v>174</v>
      </c>
      <c r="D10" s="117">
        <v>1</v>
      </c>
      <c r="E10" s="117">
        <v>1</v>
      </c>
      <c r="F10" s="117">
        <v>1</v>
      </c>
      <c r="G10" s="117">
        <v>1</v>
      </c>
      <c r="H10" s="117">
        <v>1</v>
      </c>
    </row>
    <row r="11" spans="1:10" x14ac:dyDescent="0.25">
      <c r="B11" s="145" t="s">
        <v>3</v>
      </c>
      <c r="C11" s="115" t="s">
        <v>176</v>
      </c>
      <c r="D11" s="117">
        <v>1</v>
      </c>
      <c r="E11" s="117">
        <v>1</v>
      </c>
      <c r="F11" s="117">
        <v>1.82</v>
      </c>
      <c r="G11" s="117">
        <v>1</v>
      </c>
      <c r="H11" s="117">
        <v>1</v>
      </c>
    </row>
    <row r="12" spans="1:10" x14ac:dyDescent="0.25">
      <c r="B12" s="145"/>
      <c r="C12" s="115" t="s">
        <v>175</v>
      </c>
      <c r="D12" s="117">
        <v>1</v>
      </c>
      <c r="E12" s="117">
        <v>1</v>
      </c>
      <c r="F12" s="117">
        <v>1.82</v>
      </c>
      <c r="G12" s="117">
        <v>1</v>
      </c>
      <c r="H12" s="117">
        <v>1</v>
      </c>
    </row>
    <row r="13" spans="1:10" x14ac:dyDescent="0.25">
      <c r="B13" s="145"/>
      <c r="C13" s="115" t="s">
        <v>174</v>
      </c>
      <c r="D13" s="117">
        <v>1</v>
      </c>
      <c r="E13" s="117">
        <v>1</v>
      </c>
      <c r="F13" s="117">
        <v>1</v>
      </c>
      <c r="G13" s="117">
        <v>1</v>
      </c>
      <c r="H13" s="117">
        <v>1</v>
      </c>
    </row>
    <row r="14" spans="1:10" x14ac:dyDescent="0.25">
      <c r="B14" s="145" t="s">
        <v>4</v>
      </c>
      <c r="C14" s="115" t="s">
        <v>176</v>
      </c>
      <c r="D14" s="117">
        <v>1</v>
      </c>
      <c r="E14" s="117">
        <v>1</v>
      </c>
      <c r="F14" s="117">
        <v>1</v>
      </c>
      <c r="G14" s="117">
        <v>1.82</v>
      </c>
      <c r="H14" s="117">
        <v>1</v>
      </c>
    </row>
    <row r="15" spans="1:10" x14ac:dyDescent="0.25">
      <c r="B15" s="145"/>
      <c r="C15" s="115" t="s">
        <v>175</v>
      </c>
      <c r="D15" s="117">
        <v>1</v>
      </c>
      <c r="E15" s="117">
        <v>1</v>
      </c>
      <c r="F15" s="117">
        <v>1</v>
      </c>
      <c r="G15" s="117">
        <v>1.82</v>
      </c>
      <c r="H15" s="117">
        <v>1</v>
      </c>
    </row>
    <row r="16" spans="1:10" x14ac:dyDescent="0.25">
      <c r="B16" s="145"/>
      <c r="C16" s="115" t="s">
        <v>174</v>
      </c>
      <c r="D16" s="117">
        <v>1</v>
      </c>
      <c r="E16" s="117">
        <v>1</v>
      </c>
      <c r="F16" s="117">
        <v>1</v>
      </c>
      <c r="G16" s="117">
        <v>1</v>
      </c>
      <c r="H16" s="117">
        <v>1</v>
      </c>
    </row>
    <row r="17" spans="1:8" ht="13" x14ac:dyDescent="0.25">
      <c r="B17" s="109" t="s">
        <v>172</v>
      </c>
      <c r="C17" s="115" t="s">
        <v>174</v>
      </c>
      <c r="D17" s="117">
        <v>1.05</v>
      </c>
      <c r="E17" s="117">
        <v>1.05</v>
      </c>
      <c r="F17" s="117">
        <v>1.05</v>
      </c>
      <c r="G17" s="117">
        <v>1.05</v>
      </c>
      <c r="H17" s="117">
        <v>1</v>
      </c>
    </row>
    <row r="18" spans="1:8" x14ac:dyDescent="0.25">
      <c r="D18" s="119"/>
      <c r="E18" s="119"/>
      <c r="F18" s="119"/>
      <c r="G18" s="119"/>
      <c r="H18" s="119"/>
    </row>
    <row r="19" spans="1:8" ht="13" x14ac:dyDescent="0.3">
      <c r="A19" s="116" t="s">
        <v>219</v>
      </c>
      <c r="B19" s="145" t="s">
        <v>32</v>
      </c>
      <c r="C19" s="115" t="s">
        <v>176</v>
      </c>
      <c r="D19" s="117">
        <v>1</v>
      </c>
      <c r="E19" s="117">
        <v>1</v>
      </c>
      <c r="F19" s="117">
        <v>0.98</v>
      </c>
      <c r="G19" s="117">
        <v>0.98</v>
      </c>
      <c r="H19" s="117">
        <v>1</v>
      </c>
    </row>
    <row r="20" spans="1:8" x14ac:dyDescent="0.25">
      <c r="B20" s="145"/>
      <c r="C20" s="115" t="s">
        <v>175</v>
      </c>
      <c r="D20" s="117">
        <v>1</v>
      </c>
      <c r="E20" s="117">
        <v>1</v>
      </c>
      <c r="F20" s="117">
        <v>0.98</v>
      </c>
      <c r="G20" s="117">
        <v>0.98</v>
      </c>
      <c r="H20" s="117">
        <v>1</v>
      </c>
    </row>
    <row r="21" spans="1:8" x14ac:dyDescent="0.25">
      <c r="B21" s="145"/>
      <c r="C21" s="115" t="s">
        <v>174</v>
      </c>
      <c r="D21" s="117">
        <v>1</v>
      </c>
      <c r="E21" s="117">
        <v>1</v>
      </c>
      <c r="F21" s="117">
        <v>0.99</v>
      </c>
      <c r="G21" s="117">
        <v>0.99</v>
      </c>
      <c r="H21" s="117">
        <v>1</v>
      </c>
    </row>
    <row r="22" spans="1:8" x14ac:dyDescent="0.25">
      <c r="B22" s="145" t="s">
        <v>1</v>
      </c>
      <c r="C22" s="115" t="s">
        <v>176</v>
      </c>
      <c r="D22" s="117">
        <v>1</v>
      </c>
      <c r="E22" s="117">
        <v>1</v>
      </c>
      <c r="F22" s="117">
        <v>1</v>
      </c>
      <c r="G22" s="117">
        <v>1</v>
      </c>
      <c r="H22" s="117">
        <v>1</v>
      </c>
    </row>
    <row r="23" spans="1:8" x14ac:dyDescent="0.25">
      <c r="B23" s="145"/>
      <c r="C23" s="115" t="s">
        <v>175</v>
      </c>
      <c r="D23" s="117">
        <v>1</v>
      </c>
      <c r="E23" s="117">
        <v>1</v>
      </c>
      <c r="F23" s="117">
        <v>1</v>
      </c>
      <c r="G23" s="117">
        <v>1</v>
      </c>
      <c r="H23" s="117">
        <v>1</v>
      </c>
    </row>
    <row r="24" spans="1:8" x14ac:dyDescent="0.25">
      <c r="B24" s="145"/>
      <c r="C24" s="115" t="s">
        <v>174</v>
      </c>
      <c r="D24" s="117">
        <v>1</v>
      </c>
      <c r="E24" s="117">
        <v>1</v>
      </c>
      <c r="F24" s="117">
        <v>0.99</v>
      </c>
      <c r="G24" s="117">
        <v>0.99</v>
      </c>
      <c r="H24" s="117">
        <v>1</v>
      </c>
    </row>
    <row r="25" spans="1:8" x14ac:dyDescent="0.25">
      <c r="B25" s="145" t="s">
        <v>2</v>
      </c>
      <c r="C25" s="115" t="s">
        <v>176</v>
      </c>
      <c r="D25" s="117">
        <v>1</v>
      </c>
      <c r="E25" s="117">
        <v>1</v>
      </c>
      <c r="F25" s="117">
        <v>1</v>
      </c>
      <c r="G25" s="117">
        <v>1</v>
      </c>
      <c r="H25" s="117">
        <v>1</v>
      </c>
    </row>
    <row r="26" spans="1:8" x14ac:dyDescent="0.25">
      <c r="B26" s="145"/>
      <c r="C26" s="115" t="s">
        <v>175</v>
      </c>
      <c r="D26" s="117">
        <v>1</v>
      </c>
      <c r="E26" s="117">
        <v>1</v>
      </c>
      <c r="F26" s="117">
        <v>1</v>
      </c>
      <c r="G26" s="117">
        <v>1</v>
      </c>
      <c r="H26" s="117">
        <v>1</v>
      </c>
    </row>
    <row r="27" spans="1:8" x14ac:dyDescent="0.25">
      <c r="B27" s="145"/>
      <c r="C27" s="115" t="s">
        <v>174</v>
      </c>
      <c r="D27" s="117">
        <v>1</v>
      </c>
      <c r="E27" s="117">
        <v>1</v>
      </c>
      <c r="F27" s="117">
        <v>0.99</v>
      </c>
      <c r="G27" s="117">
        <v>0.99</v>
      </c>
      <c r="H27" s="117">
        <v>1</v>
      </c>
    </row>
    <row r="28" spans="1:8" x14ac:dyDescent="0.25">
      <c r="B28" s="145" t="s">
        <v>3</v>
      </c>
      <c r="C28" s="115" t="s">
        <v>176</v>
      </c>
      <c r="D28" s="117">
        <v>1</v>
      </c>
      <c r="E28" s="117">
        <v>1</v>
      </c>
      <c r="F28" s="117">
        <v>0.78</v>
      </c>
      <c r="G28" s="117">
        <v>1</v>
      </c>
      <c r="H28" s="117">
        <v>1</v>
      </c>
    </row>
    <row r="29" spans="1:8" x14ac:dyDescent="0.25">
      <c r="B29" s="145"/>
      <c r="C29" s="115" t="s">
        <v>175</v>
      </c>
      <c r="D29" s="117">
        <v>1</v>
      </c>
      <c r="E29" s="117">
        <v>1</v>
      </c>
      <c r="F29" s="117">
        <v>0.78</v>
      </c>
      <c r="G29" s="117">
        <v>1</v>
      </c>
      <c r="H29" s="117">
        <v>1</v>
      </c>
    </row>
    <row r="30" spans="1:8" x14ac:dyDescent="0.25">
      <c r="B30" s="145"/>
      <c r="C30" s="115" t="s">
        <v>174</v>
      </c>
      <c r="D30" s="117">
        <v>1</v>
      </c>
      <c r="E30" s="117">
        <v>1</v>
      </c>
      <c r="F30" s="117">
        <v>0.99</v>
      </c>
      <c r="G30" s="117">
        <v>0.99</v>
      </c>
      <c r="H30" s="117">
        <v>1</v>
      </c>
    </row>
    <row r="31" spans="1:8" x14ac:dyDescent="0.25">
      <c r="B31" s="145" t="s">
        <v>4</v>
      </c>
      <c r="C31" s="115" t="s">
        <v>176</v>
      </c>
      <c r="D31" s="117">
        <v>1</v>
      </c>
      <c r="E31" s="117">
        <v>1</v>
      </c>
      <c r="F31" s="117">
        <v>1</v>
      </c>
      <c r="G31" s="117">
        <v>0.78</v>
      </c>
      <c r="H31" s="117">
        <v>1</v>
      </c>
    </row>
    <row r="32" spans="1:8" x14ac:dyDescent="0.25">
      <c r="B32" s="145"/>
      <c r="C32" s="115" t="s">
        <v>175</v>
      </c>
      <c r="D32" s="117">
        <v>1</v>
      </c>
      <c r="E32" s="117">
        <v>1</v>
      </c>
      <c r="F32" s="117">
        <v>1</v>
      </c>
      <c r="G32" s="117">
        <v>0.78</v>
      </c>
      <c r="H32" s="117">
        <v>1</v>
      </c>
    </row>
    <row r="33" spans="1:8" x14ac:dyDescent="0.25">
      <c r="B33" s="145"/>
      <c r="C33" s="115" t="s">
        <v>174</v>
      </c>
      <c r="D33" s="117">
        <v>1</v>
      </c>
      <c r="E33" s="117">
        <v>1</v>
      </c>
      <c r="F33" s="117">
        <v>1</v>
      </c>
      <c r="G33" s="117">
        <v>0.99</v>
      </c>
      <c r="H33" s="117">
        <v>1</v>
      </c>
    </row>
    <row r="34" spans="1:8" ht="13" x14ac:dyDescent="0.25">
      <c r="B34" s="109" t="s">
        <v>172</v>
      </c>
      <c r="C34" s="115" t="s">
        <v>174</v>
      </c>
      <c r="D34" s="117">
        <v>1</v>
      </c>
      <c r="E34" s="117">
        <v>1</v>
      </c>
      <c r="F34" s="117">
        <v>0.95</v>
      </c>
      <c r="G34" s="117">
        <v>0.95</v>
      </c>
      <c r="H34" s="117">
        <v>1</v>
      </c>
    </row>
    <row r="35" spans="1:8" x14ac:dyDescent="0.25">
      <c r="D35" s="119"/>
      <c r="E35" s="119"/>
      <c r="F35" s="119"/>
      <c r="G35" s="119"/>
      <c r="H35" s="119"/>
    </row>
    <row r="36" spans="1:8" ht="13" x14ac:dyDescent="0.3">
      <c r="A36" s="120" t="s">
        <v>220</v>
      </c>
      <c r="B36" s="145" t="s">
        <v>32</v>
      </c>
      <c r="C36" s="115" t="s">
        <v>176</v>
      </c>
      <c r="D36" s="117">
        <v>1</v>
      </c>
      <c r="E36" s="117">
        <v>1</v>
      </c>
      <c r="F36" s="117">
        <v>1</v>
      </c>
      <c r="G36" s="117">
        <v>1</v>
      </c>
      <c r="H36" s="117">
        <v>1</v>
      </c>
    </row>
    <row r="37" spans="1:8" x14ac:dyDescent="0.25">
      <c r="B37" s="145"/>
      <c r="C37" s="115" t="s">
        <v>175</v>
      </c>
      <c r="D37" s="117">
        <v>1</v>
      </c>
      <c r="E37" s="117">
        <v>1</v>
      </c>
      <c r="F37" s="117">
        <v>1</v>
      </c>
      <c r="G37" s="117">
        <v>1</v>
      </c>
      <c r="H37" s="117">
        <v>1</v>
      </c>
    </row>
    <row r="38" spans="1:8" x14ac:dyDescent="0.25">
      <c r="B38" s="145"/>
      <c r="C38" s="115" t="s">
        <v>174</v>
      </c>
      <c r="D38" s="117">
        <v>1</v>
      </c>
      <c r="E38" s="117">
        <v>1</v>
      </c>
      <c r="F38" s="117">
        <v>1</v>
      </c>
      <c r="G38" s="117">
        <v>1</v>
      </c>
      <c r="H38" s="117">
        <v>1</v>
      </c>
    </row>
    <row r="39" spans="1:8" x14ac:dyDescent="0.25">
      <c r="B39" s="145" t="s">
        <v>1</v>
      </c>
      <c r="C39" s="115" t="s">
        <v>176</v>
      </c>
      <c r="D39" s="117">
        <v>1</v>
      </c>
      <c r="E39" s="117">
        <v>1</v>
      </c>
      <c r="F39" s="117">
        <v>1</v>
      </c>
      <c r="G39" s="117">
        <v>1</v>
      </c>
      <c r="H39" s="117">
        <v>1</v>
      </c>
    </row>
    <row r="40" spans="1:8" x14ac:dyDescent="0.25">
      <c r="B40" s="145"/>
      <c r="C40" s="115" t="s">
        <v>175</v>
      </c>
      <c r="D40" s="117">
        <v>1</v>
      </c>
      <c r="E40" s="117">
        <v>1</v>
      </c>
      <c r="F40" s="117">
        <v>1</v>
      </c>
      <c r="G40" s="117">
        <v>1</v>
      </c>
      <c r="H40" s="117">
        <v>1</v>
      </c>
    </row>
    <row r="41" spans="1:8" x14ac:dyDescent="0.25">
      <c r="B41" s="145"/>
      <c r="C41" s="115" t="s">
        <v>174</v>
      </c>
      <c r="D41" s="117">
        <v>1</v>
      </c>
      <c r="E41" s="117">
        <v>1</v>
      </c>
      <c r="F41" s="117">
        <v>1</v>
      </c>
      <c r="G41" s="117">
        <v>1</v>
      </c>
      <c r="H41" s="117">
        <v>1</v>
      </c>
    </row>
    <row r="42" spans="1:8" x14ac:dyDescent="0.25">
      <c r="B42" s="145" t="s">
        <v>2</v>
      </c>
      <c r="C42" s="115" t="s">
        <v>176</v>
      </c>
      <c r="D42" s="117">
        <v>1</v>
      </c>
      <c r="E42" s="117">
        <v>1</v>
      </c>
      <c r="F42" s="117">
        <v>1</v>
      </c>
      <c r="G42" s="117">
        <v>1</v>
      </c>
      <c r="H42" s="117">
        <v>1</v>
      </c>
    </row>
    <row r="43" spans="1:8" x14ac:dyDescent="0.25">
      <c r="B43" s="145"/>
      <c r="C43" s="115" t="s">
        <v>175</v>
      </c>
      <c r="D43" s="117">
        <v>1</v>
      </c>
      <c r="E43" s="117">
        <v>1</v>
      </c>
      <c r="F43" s="117">
        <v>1</v>
      </c>
      <c r="G43" s="117">
        <v>1</v>
      </c>
      <c r="H43" s="117">
        <v>1</v>
      </c>
    </row>
    <row r="44" spans="1:8" x14ac:dyDescent="0.25">
      <c r="B44" s="145"/>
      <c r="C44" s="115" t="s">
        <v>174</v>
      </c>
      <c r="D44" s="117">
        <v>1</v>
      </c>
      <c r="E44" s="117">
        <v>1</v>
      </c>
      <c r="F44" s="117">
        <v>1</v>
      </c>
      <c r="G44" s="117">
        <v>1</v>
      </c>
      <c r="H44" s="117">
        <v>1</v>
      </c>
    </row>
    <row r="45" spans="1:8" x14ac:dyDescent="0.25">
      <c r="B45" s="145" t="s">
        <v>3</v>
      </c>
      <c r="C45" s="115" t="s">
        <v>176</v>
      </c>
      <c r="D45" s="117">
        <v>1</v>
      </c>
      <c r="E45" s="117">
        <v>1</v>
      </c>
      <c r="F45" s="117">
        <v>1.82</v>
      </c>
      <c r="G45" s="117">
        <v>1</v>
      </c>
      <c r="H45" s="117">
        <v>1</v>
      </c>
    </row>
    <row r="46" spans="1:8" x14ac:dyDescent="0.25">
      <c r="B46" s="145"/>
      <c r="C46" s="115" t="s">
        <v>175</v>
      </c>
      <c r="D46" s="117">
        <v>1</v>
      </c>
      <c r="E46" s="117">
        <v>1</v>
      </c>
      <c r="F46" s="117">
        <v>1.82</v>
      </c>
      <c r="G46" s="117">
        <v>1</v>
      </c>
      <c r="H46" s="117">
        <v>1</v>
      </c>
    </row>
    <row r="47" spans="1:8" x14ac:dyDescent="0.25">
      <c r="B47" s="145"/>
      <c r="C47" s="115" t="s">
        <v>174</v>
      </c>
      <c r="D47" s="117">
        <v>1</v>
      </c>
      <c r="E47" s="117">
        <v>1</v>
      </c>
      <c r="F47" s="117">
        <v>1</v>
      </c>
      <c r="G47" s="117">
        <v>1</v>
      </c>
      <c r="H47" s="117">
        <v>1</v>
      </c>
    </row>
    <row r="48" spans="1:8" x14ac:dyDescent="0.25">
      <c r="B48" s="145" t="s">
        <v>4</v>
      </c>
      <c r="C48" s="115" t="s">
        <v>176</v>
      </c>
      <c r="D48" s="117">
        <v>1</v>
      </c>
      <c r="E48" s="117">
        <v>1</v>
      </c>
      <c r="F48" s="117">
        <v>1</v>
      </c>
      <c r="G48" s="117">
        <v>1.82</v>
      </c>
      <c r="H48" s="117">
        <v>1</v>
      </c>
    </row>
    <row r="49" spans="1:8" x14ac:dyDescent="0.25">
      <c r="B49" s="145"/>
      <c r="C49" s="115" t="s">
        <v>175</v>
      </c>
      <c r="D49" s="117">
        <v>1</v>
      </c>
      <c r="E49" s="117">
        <v>1</v>
      </c>
      <c r="F49" s="117">
        <v>1</v>
      </c>
      <c r="G49" s="117">
        <v>1.82</v>
      </c>
      <c r="H49" s="117">
        <v>1</v>
      </c>
    </row>
    <row r="50" spans="1:8" x14ac:dyDescent="0.25">
      <c r="B50" s="145"/>
      <c r="C50" s="115" t="s">
        <v>174</v>
      </c>
      <c r="D50" s="117">
        <v>1</v>
      </c>
      <c r="E50" s="117">
        <v>1</v>
      </c>
      <c r="F50" s="117">
        <v>1</v>
      </c>
      <c r="G50" s="117">
        <v>1</v>
      </c>
      <c r="H50" s="117">
        <v>1</v>
      </c>
    </row>
    <row r="51" spans="1:8" ht="13" x14ac:dyDescent="0.25">
      <c r="B51" s="109" t="s">
        <v>172</v>
      </c>
      <c r="C51" s="115" t="s">
        <v>174</v>
      </c>
      <c r="D51" s="117">
        <v>1.05</v>
      </c>
      <c r="E51" s="117">
        <v>1.05</v>
      </c>
      <c r="F51" s="117">
        <v>1.05</v>
      </c>
      <c r="G51" s="117">
        <v>1.05</v>
      </c>
      <c r="H51" s="117">
        <v>1</v>
      </c>
    </row>
    <row r="53" spans="1:8" ht="13" x14ac:dyDescent="0.3">
      <c r="A53" s="121" t="s">
        <v>280</v>
      </c>
      <c r="B53" s="121"/>
      <c r="C53" s="121"/>
      <c r="D53" s="121"/>
      <c r="E53" s="121"/>
      <c r="F53" s="121"/>
      <c r="G53" s="121"/>
      <c r="H53" s="121"/>
    </row>
    <row r="54" spans="1:8" ht="13" x14ac:dyDescent="0.3">
      <c r="A54" s="116" t="s">
        <v>217</v>
      </c>
      <c r="B54" s="116" t="s">
        <v>177</v>
      </c>
      <c r="C54" s="116" t="s">
        <v>185</v>
      </c>
      <c r="D54" s="116" t="s">
        <v>1</v>
      </c>
      <c r="E54" s="116" t="s">
        <v>2</v>
      </c>
      <c r="F54" s="116" t="s">
        <v>3</v>
      </c>
      <c r="G54" s="116" t="s">
        <v>4</v>
      </c>
      <c r="H54" s="116" t="s">
        <v>5</v>
      </c>
    </row>
    <row r="55" spans="1:8" ht="13" x14ac:dyDescent="0.3">
      <c r="A55" s="116" t="s">
        <v>281</v>
      </c>
      <c r="B55" s="145" t="s">
        <v>32</v>
      </c>
      <c r="C55" s="115" t="s">
        <v>176</v>
      </c>
      <c r="D55" s="117">
        <f>D2*0.9</f>
        <v>0.9</v>
      </c>
      <c r="E55" s="117">
        <f t="shared" ref="E55:H55" si="0">E2*0.9</f>
        <v>0.9</v>
      </c>
      <c r="F55" s="117">
        <f t="shared" si="0"/>
        <v>0.9</v>
      </c>
      <c r="G55" s="117">
        <f t="shared" si="0"/>
        <v>0.9</v>
      </c>
      <c r="H55" s="117">
        <f t="shared" si="0"/>
        <v>0.9</v>
      </c>
    </row>
    <row r="56" spans="1:8" x14ac:dyDescent="0.25">
      <c r="B56" s="145"/>
      <c r="C56" s="115" t="s">
        <v>175</v>
      </c>
      <c r="D56" s="117">
        <f t="shared" ref="D56:H70" si="1">D3*0.9</f>
        <v>0.9</v>
      </c>
      <c r="E56" s="117">
        <f t="shared" si="1"/>
        <v>0.9</v>
      </c>
      <c r="F56" s="117">
        <f t="shared" si="1"/>
        <v>0.9</v>
      </c>
      <c r="G56" s="117">
        <f t="shared" si="1"/>
        <v>0.9</v>
      </c>
      <c r="H56" s="117">
        <f t="shared" si="1"/>
        <v>0.9</v>
      </c>
    </row>
    <row r="57" spans="1:8" x14ac:dyDescent="0.25">
      <c r="B57" s="145"/>
      <c r="C57" s="115" t="s">
        <v>174</v>
      </c>
      <c r="D57" s="117">
        <f t="shared" si="1"/>
        <v>0.9</v>
      </c>
      <c r="E57" s="117">
        <f t="shared" si="1"/>
        <v>0.9</v>
      </c>
      <c r="F57" s="117">
        <f t="shared" si="1"/>
        <v>0.9</v>
      </c>
      <c r="G57" s="117">
        <f t="shared" si="1"/>
        <v>0.9</v>
      </c>
      <c r="H57" s="117">
        <f t="shared" si="1"/>
        <v>0.9</v>
      </c>
    </row>
    <row r="58" spans="1:8" x14ac:dyDescent="0.25">
      <c r="B58" s="145" t="s">
        <v>1</v>
      </c>
      <c r="C58" s="115" t="s">
        <v>176</v>
      </c>
      <c r="D58" s="117">
        <f t="shared" si="1"/>
        <v>4.6440000000000001</v>
      </c>
      <c r="E58" s="117">
        <f t="shared" si="1"/>
        <v>0.9</v>
      </c>
      <c r="F58" s="117">
        <f t="shared" si="1"/>
        <v>0.9</v>
      </c>
      <c r="G58" s="117">
        <f t="shared" si="1"/>
        <v>0.9</v>
      </c>
      <c r="H58" s="117">
        <f t="shared" si="1"/>
        <v>0.9</v>
      </c>
    </row>
    <row r="59" spans="1:8" x14ac:dyDescent="0.25">
      <c r="B59" s="145"/>
      <c r="C59" s="115" t="s">
        <v>175</v>
      </c>
      <c r="D59" s="117">
        <f t="shared" si="1"/>
        <v>4.6440000000000001</v>
      </c>
      <c r="E59" s="117">
        <f t="shared" si="1"/>
        <v>0.9</v>
      </c>
      <c r="F59" s="117">
        <f t="shared" si="1"/>
        <v>0.9</v>
      </c>
      <c r="G59" s="117">
        <f t="shared" si="1"/>
        <v>0.9</v>
      </c>
      <c r="H59" s="117">
        <f t="shared" si="1"/>
        <v>0.9</v>
      </c>
    </row>
    <row r="60" spans="1:8" x14ac:dyDescent="0.25">
      <c r="B60" s="145"/>
      <c r="C60" s="115" t="s">
        <v>174</v>
      </c>
      <c r="D60" s="117">
        <f t="shared" si="1"/>
        <v>0.9</v>
      </c>
      <c r="E60" s="117">
        <f t="shared" si="1"/>
        <v>0.9</v>
      </c>
      <c r="F60" s="117">
        <f t="shared" si="1"/>
        <v>0.9</v>
      </c>
      <c r="G60" s="117">
        <f t="shared" si="1"/>
        <v>0.9</v>
      </c>
      <c r="H60" s="117">
        <f t="shared" si="1"/>
        <v>0.9</v>
      </c>
    </row>
    <row r="61" spans="1:8" x14ac:dyDescent="0.25">
      <c r="B61" s="145" t="s">
        <v>2</v>
      </c>
      <c r="C61" s="115" t="s">
        <v>176</v>
      </c>
      <c r="D61" s="117">
        <f t="shared" si="1"/>
        <v>0.9</v>
      </c>
      <c r="E61" s="117">
        <f t="shared" si="1"/>
        <v>4.6440000000000001</v>
      </c>
      <c r="F61" s="117">
        <f t="shared" si="1"/>
        <v>0.9</v>
      </c>
      <c r="G61" s="117">
        <f t="shared" si="1"/>
        <v>0.9</v>
      </c>
      <c r="H61" s="117">
        <f t="shared" si="1"/>
        <v>0.9</v>
      </c>
    </row>
    <row r="62" spans="1:8" x14ac:dyDescent="0.25">
      <c r="B62" s="145"/>
      <c r="C62" s="115" t="s">
        <v>175</v>
      </c>
      <c r="D62" s="117">
        <f t="shared" si="1"/>
        <v>0.9</v>
      </c>
      <c r="E62" s="117">
        <f t="shared" si="1"/>
        <v>4.6440000000000001</v>
      </c>
      <c r="F62" s="117">
        <f t="shared" si="1"/>
        <v>0.9</v>
      </c>
      <c r="G62" s="117">
        <f t="shared" si="1"/>
        <v>0.9</v>
      </c>
      <c r="H62" s="117">
        <f t="shared" si="1"/>
        <v>0.9</v>
      </c>
    </row>
    <row r="63" spans="1:8" x14ac:dyDescent="0.25">
      <c r="B63" s="145"/>
      <c r="C63" s="115" t="s">
        <v>174</v>
      </c>
      <c r="D63" s="117">
        <f t="shared" si="1"/>
        <v>0.9</v>
      </c>
      <c r="E63" s="117">
        <f t="shared" si="1"/>
        <v>0.9</v>
      </c>
      <c r="F63" s="117">
        <f t="shared" si="1"/>
        <v>0.9</v>
      </c>
      <c r="G63" s="117">
        <f t="shared" si="1"/>
        <v>0.9</v>
      </c>
      <c r="H63" s="117">
        <f t="shared" si="1"/>
        <v>0.9</v>
      </c>
    </row>
    <row r="64" spans="1:8" x14ac:dyDescent="0.25">
      <c r="B64" s="145" t="s">
        <v>3</v>
      </c>
      <c r="C64" s="115" t="s">
        <v>176</v>
      </c>
      <c r="D64" s="117">
        <f t="shared" si="1"/>
        <v>0.9</v>
      </c>
      <c r="E64" s="117">
        <f t="shared" si="1"/>
        <v>0.9</v>
      </c>
      <c r="F64" s="117">
        <f t="shared" si="1"/>
        <v>1.6380000000000001</v>
      </c>
      <c r="G64" s="117">
        <f t="shared" si="1"/>
        <v>0.9</v>
      </c>
      <c r="H64" s="117">
        <f t="shared" si="1"/>
        <v>0.9</v>
      </c>
    </row>
    <row r="65" spans="1:8" x14ac:dyDescent="0.25">
      <c r="B65" s="145"/>
      <c r="C65" s="115" t="s">
        <v>175</v>
      </c>
      <c r="D65" s="117">
        <f t="shared" si="1"/>
        <v>0.9</v>
      </c>
      <c r="E65" s="117">
        <f t="shared" si="1"/>
        <v>0.9</v>
      </c>
      <c r="F65" s="117">
        <f t="shared" si="1"/>
        <v>1.6380000000000001</v>
      </c>
      <c r="G65" s="117">
        <f t="shared" si="1"/>
        <v>0.9</v>
      </c>
      <c r="H65" s="117">
        <f t="shared" si="1"/>
        <v>0.9</v>
      </c>
    </row>
    <row r="66" spans="1:8" x14ac:dyDescent="0.25">
      <c r="B66" s="145"/>
      <c r="C66" s="115" t="s">
        <v>174</v>
      </c>
      <c r="D66" s="117">
        <f t="shared" si="1"/>
        <v>0.9</v>
      </c>
      <c r="E66" s="117">
        <f t="shared" si="1"/>
        <v>0.9</v>
      </c>
      <c r="F66" s="117">
        <f t="shared" si="1"/>
        <v>0.9</v>
      </c>
      <c r="G66" s="117">
        <f t="shared" si="1"/>
        <v>0.9</v>
      </c>
      <c r="H66" s="117">
        <f t="shared" si="1"/>
        <v>0.9</v>
      </c>
    </row>
    <row r="67" spans="1:8" x14ac:dyDescent="0.25">
      <c r="B67" s="145" t="s">
        <v>4</v>
      </c>
      <c r="C67" s="115" t="s">
        <v>176</v>
      </c>
      <c r="D67" s="117">
        <f t="shared" si="1"/>
        <v>0.9</v>
      </c>
      <c r="E67" s="117">
        <f t="shared" si="1"/>
        <v>0.9</v>
      </c>
      <c r="F67" s="117">
        <f t="shared" si="1"/>
        <v>0.9</v>
      </c>
      <c r="G67" s="117">
        <f t="shared" si="1"/>
        <v>1.6380000000000001</v>
      </c>
      <c r="H67" s="117">
        <f t="shared" si="1"/>
        <v>0.9</v>
      </c>
    </row>
    <row r="68" spans="1:8" x14ac:dyDescent="0.25">
      <c r="B68" s="145"/>
      <c r="C68" s="115" t="s">
        <v>175</v>
      </c>
      <c r="D68" s="117">
        <f t="shared" si="1"/>
        <v>0.9</v>
      </c>
      <c r="E68" s="117">
        <f t="shared" si="1"/>
        <v>0.9</v>
      </c>
      <c r="F68" s="117">
        <f t="shared" si="1"/>
        <v>0.9</v>
      </c>
      <c r="G68" s="117">
        <f t="shared" si="1"/>
        <v>1.6380000000000001</v>
      </c>
      <c r="H68" s="117">
        <f t="shared" si="1"/>
        <v>0.9</v>
      </c>
    </row>
    <row r="69" spans="1:8" x14ac:dyDescent="0.25">
      <c r="B69" s="145"/>
      <c r="C69" s="115" t="s">
        <v>174</v>
      </c>
      <c r="D69" s="117">
        <f t="shared" si="1"/>
        <v>0.9</v>
      </c>
      <c r="E69" s="117">
        <f t="shared" si="1"/>
        <v>0.9</v>
      </c>
      <c r="F69" s="117">
        <f t="shared" si="1"/>
        <v>0.9</v>
      </c>
      <c r="G69" s="117">
        <f t="shared" si="1"/>
        <v>0.9</v>
      </c>
      <c r="H69" s="117">
        <f t="shared" si="1"/>
        <v>0.9</v>
      </c>
    </row>
    <row r="70" spans="1:8" ht="13" x14ac:dyDescent="0.25">
      <c r="B70" s="109" t="s">
        <v>172</v>
      </c>
      <c r="C70" s="115" t="s">
        <v>174</v>
      </c>
      <c r="D70" s="117">
        <f t="shared" si="1"/>
        <v>0.94500000000000006</v>
      </c>
      <c r="E70" s="117">
        <f t="shared" si="1"/>
        <v>0.94500000000000006</v>
      </c>
      <c r="F70" s="117">
        <f t="shared" si="1"/>
        <v>0.94500000000000006</v>
      </c>
      <c r="G70" s="117">
        <f t="shared" si="1"/>
        <v>0.94500000000000006</v>
      </c>
      <c r="H70" s="117">
        <f t="shared" si="1"/>
        <v>0.9</v>
      </c>
    </row>
    <row r="71" spans="1:8" x14ac:dyDescent="0.25">
      <c r="D71" s="119"/>
      <c r="E71" s="119"/>
      <c r="F71" s="119"/>
      <c r="G71" s="119"/>
      <c r="H71" s="119"/>
    </row>
    <row r="72" spans="1:8" ht="13" x14ac:dyDescent="0.3">
      <c r="A72" s="116" t="s">
        <v>282</v>
      </c>
      <c r="B72" s="145" t="s">
        <v>32</v>
      </c>
      <c r="C72" s="115" t="s">
        <v>176</v>
      </c>
      <c r="D72" s="117">
        <f>D19*0.9</f>
        <v>0.9</v>
      </c>
      <c r="E72" s="117">
        <f t="shared" ref="E72:H87" si="2">E19*0.9</f>
        <v>0.9</v>
      </c>
      <c r="F72" s="117">
        <f t="shared" si="2"/>
        <v>0.88200000000000001</v>
      </c>
      <c r="G72" s="117">
        <f t="shared" si="2"/>
        <v>0.88200000000000001</v>
      </c>
      <c r="H72" s="117">
        <f t="shared" si="2"/>
        <v>0.9</v>
      </c>
    </row>
    <row r="73" spans="1:8" x14ac:dyDescent="0.25">
      <c r="B73" s="145"/>
      <c r="C73" s="115" t="s">
        <v>175</v>
      </c>
      <c r="D73" s="117">
        <f t="shared" ref="D73:D87" si="3">D20*0.9</f>
        <v>0.9</v>
      </c>
      <c r="E73" s="117">
        <f t="shared" si="2"/>
        <v>0.9</v>
      </c>
      <c r="F73" s="117">
        <f t="shared" si="2"/>
        <v>0.88200000000000001</v>
      </c>
      <c r="G73" s="117">
        <f t="shared" si="2"/>
        <v>0.88200000000000001</v>
      </c>
      <c r="H73" s="117">
        <f t="shared" si="2"/>
        <v>0.9</v>
      </c>
    </row>
    <row r="74" spans="1:8" x14ac:dyDescent="0.25">
      <c r="B74" s="145"/>
      <c r="C74" s="115" t="s">
        <v>174</v>
      </c>
      <c r="D74" s="117">
        <f t="shared" si="3"/>
        <v>0.9</v>
      </c>
      <c r="E74" s="117">
        <f t="shared" si="2"/>
        <v>0.9</v>
      </c>
      <c r="F74" s="117">
        <f t="shared" si="2"/>
        <v>0.89100000000000001</v>
      </c>
      <c r="G74" s="117">
        <f t="shared" si="2"/>
        <v>0.89100000000000001</v>
      </c>
      <c r="H74" s="117">
        <f t="shared" si="2"/>
        <v>0.9</v>
      </c>
    </row>
    <row r="75" spans="1:8" x14ac:dyDescent="0.25">
      <c r="B75" s="145" t="s">
        <v>1</v>
      </c>
      <c r="C75" s="115" t="s">
        <v>176</v>
      </c>
      <c r="D75" s="117">
        <f t="shared" si="3"/>
        <v>0.9</v>
      </c>
      <c r="E75" s="117">
        <f t="shared" si="2"/>
        <v>0.9</v>
      </c>
      <c r="F75" s="117">
        <f t="shared" si="2"/>
        <v>0.9</v>
      </c>
      <c r="G75" s="117">
        <f t="shared" si="2"/>
        <v>0.9</v>
      </c>
      <c r="H75" s="117">
        <f t="shared" si="2"/>
        <v>0.9</v>
      </c>
    </row>
    <row r="76" spans="1:8" x14ac:dyDescent="0.25">
      <c r="B76" s="145"/>
      <c r="C76" s="115" t="s">
        <v>175</v>
      </c>
      <c r="D76" s="117">
        <f t="shared" si="3"/>
        <v>0.9</v>
      </c>
      <c r="E76" s="117">
        <f t="shared" si="2"/>
        <v>0.9</v>
      </c>
      <c r="F76" s="117">
        <f t="shared" si="2"/>
        <v>0.9</v>
      </c>
      <c r="G76" s="117">
        <f t="shared" si="2"/>
        <v>0.9</v>
      </c>
      <c r="H76" s="117">
        <f t="shared" si="2"/>
        <v>0.9</v>
      </c>
    </row>
    <row r="77" spans="1:8" x14ac:dyDescent="0.25">
      <c r="B77" s="145"/>
      <c r="C77" s="115" t="s">
        <v>174</v>
      </c>
      <c r="D77" s="117">
        <f t="shared" si="3"/>
        <v>0.9</v>
      </c>
      <c r="E77" s="117">
        <f t="shared" si="2"/>
        <v>0.9</v>
      </c>
      <c r="F77" s="117">
        <f t="shared" si="2"/>
        <v>0.89100000000000001</v>
      </c>
      <c r="G77" s="117">
        <f t="shared" si="2"/>
        <v>0.89100000000000001</v>
      </c>
      <c r="H77" s="117">
        <f t="shared" si="2"/>
        <v>0.9</v>
      </c>
    </row>
    <row r="78" spans="1:8" x14ac:dyDescent="0.25">
      <c r="B78" s="145" t="s">
        <v>2</v>
      </c>
      <c r="C78" s="115" t="s">
        <v>176</v>
      </c>
      <c r="D78" s="117">
        <f t="shared" si="3"/>
        <v>0.9</v>
      </c>
      <c r="E78" s="117">
        <f t="shared" si="2"/>
        <v>0.9</v>
      </c>
      <c r="F78" s="117">
        <f t="shared" si="2"/>
        <v>0.9</v>
      </c>
      <c r="G78" s="117">
        <f t="shared" si="2"/>
        <v>0.9</v>
      </c>
      <c r="H78" s="117">
        <f t="shared" si="2"/>
        <v>0.9</v>
      </c>
    </row>
    <row r="79" spans="1:8" x14ac:dyDescent="0.25">
      <c r="B79" s="145"/>
      <c r="C79" s="115" t="s">
        <v>175</v>
      </c>
      <c r="D79" s="117">
        <f t="shared" si="3"/>
        <v>0.9</v>
      </c>
      <c r="E79" s="117">
        <f t="shared" si="2"/>
        <v>0.9</v>
      </c>
      <c r="F79" s="117">
        <f t="shared" si="2"/>
        <v>0.9</v>
      </c>
      <c r="G79" s="117">
        <f t="shared" si="2"/>
        <v>0.9</v>
      </c>
      <c r="H79" s="117">
        <f t="shared" si="2"/>
        <v>0.9</v>
      </c>
    </row>
    <row r="80" spans="1:8" x14ac:dyDescent="0.25">
      <c r="B80" s="145"/>
      <c r="C80" s="115" t="s">
        <v>174</v>
      </c>
      <c r="D80" s="117">
        <f t="shared" si="3"/>
        <v>0.9</v>
      </c>
      <c r="E80" s="117">
        <f t="shared" si="2"/>
        <v>0.9</v>
      </c>
      <c r="F80" s="117">
        <f t="shared" si="2"/>
        <v>0.89100000000000001</v>
      </c>
      <c r="G80" s="117">
        <f t="shared" si="2"/>
        <v>0.89100000000000001</v>
      </c>
      <c r="H80" s="117">
        <f t="shared" si="2"/>
        <v>0.9</v>
      </c>
    </row>
    <row r="81" spans="1:8" x14ac:dyDescent="0.25">
      <c r="B81" s="145" t="s">
        <v>3</v>
      </c>
      <c r="C81" s="115" t="s">
        <v>176</v>
      </c>
      <c r="D81" s="117">
        <f t="shared" si="3"/>
        <v>0.9</v>
      </c>
      <c r="E81" s="117">
        <f t="shared" si="2"/>
        <v>0.9</v>
      </c>
      <c r="F81" s="117">
        <f t="shared" si="2"/>
        <v>0.70200000000000007</v>
      </c>
      <c r="G81" s="117">
        <f t="shared" si="2"/>
        <v>0.9</v>
      </c>
      <c r="H81" s="117">
        <f t="shared" si="2"/>
        <v>0.9</v>
      </c>
    </row>
    <row r="82" spans="1:8" x14ac:dyDescent="0.25">
      <c r="B82" s="145"/>
      <c r="C82" s="115" t="s">
        <v>175</v>
      </c>
      <c r="D82" s="117">
        <f t="shared" si="3"/>
        <v>0.9</v>
      </c>
      <c r="E82" s="117">
        <f t="shared" si="2"/>
        <v>0.9</v>
      </c>
      <c r="F82" s="117">
        <f t="shared" si="2"/>
        <v>0.70200000000000007</v>
      </c>
      <c r="G82" s="117">
        <f t="shared" si="2"/>
        <v>0.9</v>
      </c>
      <c r="H82" s="117">
        <f t="shared" si="2"/>
        <v>0.9</v>
      </c>
    </row>
    <row r="83" spans="1:8" x14ac:dyDescent="0.25">
      <c r="B83" s="145"/>
      <c r="C83" s="115" t="s">
        <v>174</v>
      </c>
      <c r="D83" s="117">
        <f t="shared" si="3"/>
        <v>0.9</v>
      </c>
      <c r="E83" s="117">
        <f t="shared" si="2"/>
        <v>0.9</v>
      </c>
      <c r="F83" s="117">
        <f t="shared" si="2"/>
        <v>0.89100000000000001</v>
      </c>
      <c r="G83" s="117">
        <f t="shared" si="2"/>
        <v>0.89100000000000001</v>
      </c>
      <c r="H83" s="117">
        <f t="shared" si="2"/>
        <v>0.9</v>
      </c>
    </row>
    <row r="84" spans="1:8" x14ac:dyDescent="0.25">
      <c r="B84" s="145" t="s">
        <v>4</v>
      </c>
      <c r="C84" s="115" t="s">
        <v>176</v>
      </c>
      <c r="D84" s="117">
        <f t="shared" si="3"/>
        <v>0.9</v>
      </c>
      <c r="E84" s="117">
        <f t="shared" si="2"/>
        <v>0.9</v>
      </c>
      <c r="F84" s="117">
        <f t="shared" si="2"/>
        <v>0.9</v>
      </c>
      <c r="G84" s="117">
        <f t="shared" si="2"/>
        <v>0.70200000000000007</v>
      </c>
      <c r="H84" s="117">
        <f t="shared" si="2"/>
        <v>0.9</v>
      </c>
    </row>
    <row r="85" spans="1:8" x14ac:dyDescent="0.25">
      <c r="B85" s="145"/>
      <c r="C85" s="115" t="s">
        <v>175</v>
      </c>
      <c r="D85" s="117">
        <f t="shared" si="3"/>
        <v>0.9</v>
      </c>
      <c r="E85" s="117">
        <f t="shared" si="2"/>
        <v>0.9</v>
      </c>
      <c r="F85" s="117">
        <f t="shared" si="2"/>
        <v>0.9</v>
      </c>
      <c r="G85" s="117">
        <f t="shared" si="2"/>
        <v>0.70200000000000007</v>
      </c>
      <c r="H85" s="117">
        <f t="shared" si="2"/>
        <v>0.9</v>
      </c>
    </row>
    <row r="86" spans="1:8" x14ac:dyDescent="0.25">
      <c r="B86" s="145"/>
      <c r="C86" s="115" t="s">
        <v>174</v>
      </c>
      <c r="D86" s="117">
        <f t="shared" si="3"/>
        <v>0.9</v>
      </c>
      <c r="E86" s="117">
        <f t="shared" si="2"/>
        <v>0.9</v>
      </c>
      <c r="F86" s="117">
        <f t="shared" si="2"/>
        <v>0.9</v>
      </c>
      <c r="G86" s="117">
        <f t="shared" si="2"/>
        <v>0.89100000000000001</v>
      </c>
      <c r="H86" s="117">
        <f t="shared" si="2"/>
        <v>0.9</v>
      </c>
    </row>
    <row r="87" spans="1:8" ht="13" x14ac:dyDescent="0.25">
      <c r="B87" s="109" t="s">
        <v>172</v>
      </c>
      <c r="C87" s="115" t="s">
        <v>174</v>
      </c>
      <c r="D87" s="117">
        <f t="shared" si="3"/>
        <v>0.9</v>
      </c>
      <c r="E87" s="117">
        <f t="shared" si="2"/>
        <v>0.9</v>
      </c>
      <c r="F87" s="117">
        <f t="shared" si="2"/>
        <v>0.85499999999999998</v>
      </c>
      <c r="G87" s="117">
        <f t="shared" si="2"/>
        <v>0.85499999999999998</v>
      </c>
      <c r="H87" s="117">
        <f t="shared" si="2"/>
        <v>0.9</v>
      </c>
    </row>
    <row r="88" spans="1:8" x14ac:dyDescent="0.25">
      <c r="D88" s="119"/>
      <c r="E88" s="119"/>
      <c r="F88" s="119"/>
      <c r="G88" s="119"/>
      <c r="H88" s="119"/>
    </row>
    <row r="89" spans="1:8" ht="13" x14ac:dyDescent="0.3">
      <c r="A89" s="120" t="s">
        <v>283</v>
      </c>
      <c r="B89" s="145" t="s">
        <v>32</v>
      </c>
      <c r="C89" s="115" t="s">
        <v>176</v>
      </c>
      <c r="D89" s="117">
        <f>D36*0.9</f>
        <v>0.9</v>
      </c>
      <c r="E89" s="117">
        <f t="shared" ref="E89:H104" si="4">E36*0.9</f>
        <v>0.9</v>
      </c>
      <c r="F89" s="117">
        <f t="shared" si="4"/>
        <v>0.9</v>
      </c>
      <c r="G89" s="117">
        <f t="shared" si="4"/>
        <v>0.9</v>
      </c>
      <c r="H89" s="117">
        <f t="shared" si="4"/>
        <v>0.9</v>
      </c>
    </row>
    <row r="90" spans="1:8" x14ac:dyDescent="0.25">
      <c r="B90" s="145"/>
      <c r="C90" s="115" t="s">
        <v>175</v>
      </c>
      <c r="D90" s="117">
        <f t="shared" ref="D90:D104" si="5">D37*0.9</f>
        <v>0.9</v>
      </c>
      <c r="E90" s="117">
        <f t="shared" si="4"/>
        <v>0.9</v>
      </c>
      <c r="F90" s="117">
        <f t="shared" si="4"/>
        <v>0.9</v>
      </c>
      <c r="G90" s="117">
        <f t="shared" si="4"/>
        <v>0.9</v>
      </c>
      <c r="H90" s="117">
        <f t="shared" si="4"/>
        <v>0.9</v>
      </c>
    </row>
    <row r="91" spans="1:8" x14ac:dyDescent="0.25">
      <c r="B91" s="145"/>
      <c r="C91" s="115" t="s">
        <v>174</v>
      </c>
      <c r="D91" s="117">
        <f t="shared" si="5"/>
        <v>0.9</v>
      </c>
      <c r="E91" s="117">
        <f t="shared" si="4"/>
        <v>0.9</v>
      </c>
      <c r="F91" s="117">
        <f t="shared" si="4"/>
        <v>0.9</v>
      </c>
      <c r="G91" s="117">
        <f t="shared" si="4"/>
        <v>0.9</v>
      </c>
      <c r="H91" s="117">
        <f t="shared" si="4"/>
        <v>0.9</v>
      </c>
    </row>
    <row r="92" spans="1:8" x14ac:dyDescent="0.25">
      <c r="B92" s="145" t="s">
        <v>1</v>
      </c>
      <c r="C92" s="115" t="s">
        <v>176</v>
      </c>
      <c r="D92" s="117">
        <f t="shared" si="5"/>
        <v>0.9</v>
      </c>
      <c r="E92" s="117">
        <f t="shared" si="4"/>
        <v>0.9</v>
      </c>
      <c r="F92" s="117">
        <f t="shared" si="4"/>
        <v>0.9</v>
      </c>
      <c r="G92" s="117">
        <f t="shared" si="4"/>
        <v>0.9</v>
      </c>
      <c r="H92" s="117">
        <f t="shared" si="4"/>
        <v>0.9</v>
      </c>
    </row>
    <row r="93" spans="1:8" x14ac:dyDescent="0.25">
      <c r="B93" s="145"/>
      <c r="C93" s="115" t="s">
        <v>175</v>
      </c>
      <c r="D93" s="117">
        <f t="shared" si="5"/>
        <v>0.9</v>
      </c>
      <c r="E93" s="117">
        <f t="shared" si="4"/>
        <v>0.9</v>
      </c>
      <c r="F93" s="117">
        <f t="shared" si="4"/>
        <v>0.9</v>
      </c>
      <c r="G93" s="117">
        <f t="shared" si="4"/>
        <v>0.9</v>
      </c>
      <c r="H93" s="117">
        <f t="shared" si="4"/>
        <v>0.9</v>
      </c>
    </row>
    <row r="94" spans="1:8" x14ac:dyDescent="0.25">
      <c r="B94" s="145"/>
      <c r="C94" s="115" t="s">
        <v>174</v>
      </c>
      <c r="D94" s="117">
        <f t="shared" si="5"/>
        <v>0.9</v>
      </c>
      <c r="E94" s="117">
        <f t="shared" si="4"/>
        <v>0.9</v>
      </c>
      <c r="F94" s="117">
        <f t="shared" si="4"/>
        <v>0.9</v>
      </c>
      <c r="G94" s="117">
        <f t="shared" si="4"/>
        <v>0.9</v>
      </c>
      <c r="H94" s="117">
        <f t="shared" si="4"/>
        <v>0.9</v>
      </c>
    </row>
    <row r="95" spans="1:8" x14ac:dyDescent="0.25">
      <c r="B95" s="145" t="s">
        <v>2</v>
      </c>
      <c r="C95" s="115" t="s">
        <v>176</v>
      </c>
      <c r="D95" s="117">
        <f t="shared" si="5"/>
        <v>0.9</v>
      </c>
      <c r="E95" s="117">
        <f t="shared" si="4"/>
        <v>0.9</v>
      </c>
      <c r="F95" s="117">
        <f t="shared" si="4"/>
        <v>0.9</v>
      </c>
      <c r="G95" s="117">
        <f t="shared" si="4"/>
        <v>0.9</v>
      </c>
      <c r="H95" s="117">
        <f t="shared" si="4"/>
        <v>0.9</v>
      </c>
    </row>
    <row r="96" spans="1:8" x14ac:dyDescent="0.25">
      <c r="B96" s="145"/>
      <c r="C96" s="115" t="s">
        <v>175</v>
      </c>
      <c r="D96" s="117">
        <f t="shared" si="5"/>
        <v>0.9</v>
      </c>
      <c r="E96" s="117">
        <f t="shared" si="4"/>
        <v>0.9</v>
      </c>
      <c r="F96" s="117">
        <f t="shared" si="4"/>
        <v>0.9</v>
      </c>
      <c r="G96" s="117">
        <f t="shared" si="4"/>
        <v>0.9</v>
      </c>
      <c r="H96" s="117">
        <f t="shared" si="4"/>
        <v>0.9</v>
      </c>
    </row>
    <row r="97" spans="1:8" x14ac:dyDescent="0.25">
      <c r="B97" s="145"/>
      <c r="C97" s="115" t="s">
        <v>174</v>
      </c>
      <c r="D97" s="117">
        <f t="shared" si="5"/>
        <v>0.9</v>
      </c>
      <c r="E97" s="117">
        <f t="shared" si="4"/>
        <v>0.9</v>
      </c>
      <c r="F97" s="117">
        <f t="shared" si="4"/>
        <v>0.9</v>
      </c>
      <c r="G97" s="117">
        <f t="shared" si="4"/>
        <v>0.9</v>
      </c>
      <c r="H97" s="117">
        <f t="shared" si="4"/>
        <v>0.9</v>
      </c>
    </row>
    <row r="98" spans="1:8" x14ac:dyDescent="0.25">
      <c r="B98" s="145" t="s">
        <v>3</v>
      </c>
      <c r="C98" s="115" t="s">
        <v>176</v>
      </c>
      <c r="D98" s="117">
        <f t="shared" si="5"/>
        <v>0.9</v>
      </c>
      <c r="E98" s="117">
        <f t="shared" si="4"/>
        <v>0.9</v>
      </c>
      <c r="F98" s="117">
        <f t="shared" si="4"/>
        <v>1.6380000000000001</v>
      </c>
      <c r="G98" s="117">
        <f t="shared" si="4"/>
        <v>0.9</v>
      </c>
      <c r="H98" s="117">
        <f t="shared" si="4"/>
        <v>0.9</v>
      </c>
    </row>
    <row r="99" spans="1:8" x14ac:dyDescent="0.25">
      <c r="B99" s="145"/>
      <c r="C99" s="115" t="s">
        <v>175</v>
      </c>
      <c r="D99" s="117">
        <f t="shared" si="5"/>
        <v>0.9</v>
      </c>
      <c r="E99" s="117">
        <f t="shared" si="4"/>
        <v>0.9</v>
      </c>
      <c r="F99" s="117">
        <f t="shared" si="4"/>
        <v>1.6380000000000001</v>
      </c>
      <c r="G99" s="117">
        <f t="shared" si="4"/>
        <v>0.9</v>
      </c>
      <c r="H99" s="117">
        <f t="shared" si="4"/>
        <v>0.9</v>
      </c>
    </row>
    <row r="100" spans="1:8" x14ac:dyDescent="0.25">
      <c r="B100" s="145"/>
      <c r="C100" s="115" t="s">
        <v>174</v>
      </c>
      <c r="D100" s="117">
        <f t="shared" si="5"/>
        <v>0.9</v>
      </c>
      <c r="E100" s="117">
        <f t="shared" si="4"/>
        <v>0.9</v>
      </c>
      <c r="F100" s="117">
        <f t="shared" si="4"/>
        <v>0.9</v>
      </c>
      <c r="G100" s="117">
        <f t="shared" si="4"/>
        <v>0.9</v>
      </c>
      <c r="H100" s="117">
        <f t="shared" si="4"/>
        <v>0.9</v>
      </c>
    </row>
    <row r="101" spans="1:8" x14ac:dyDescent="0.25">
      <c r="B101" s="145" t="s">
        <v>4</v>
      </c>
      <c r="C101" s="115" t="s">
        <v>176</v>
      </c>
      <c r="D101" s="117">
        <f t="shared" si="5"/>
        <v>0.9</v>
      </c>
      <c r="E101" s="117">
        <f t="shared" si="4"/>
        <v>0.9</v>
      </c>
      <c r="F101" s="117">
        <f t="shared" si="4"/>
        <v>0.9</v>
      </c>
      <c r="G101" s="117">
        <f t="shared" si="4"/>
        <v>1.6380000000000001</v>
      </c>
      <c r="H101" s="117">
        <f t="shared" si="4"/>
        <v>0.9</v>
      </c>
    </row>
    <row r="102" spans="1:8" x14ac:dyDescent="0.25">
      <c r="B102" s="145"/>
      <c r="C102" s="115" t="s">
        <v>175</v>
      </c>
      <c r="D102" s="117">
        <f t="shared" si="5"/>
        <v>0.9</v>
      </c>
      <c r="E102" s="117">
        <f t="shared" si="4"/>
        <v>0.9</v>
      </c>
      <c r="F102" s="117">
        <f t="shared" si="4"/>
        <v>0.9</v>
      </c>
      <c r="G102" s="117">
        <f t="shared" si="4"/>
        <v>1.6380000000000001</v>
      </c>
      <c r="H102" s="117">
        <f t="shared" si="4"/>
        <v>0.9</v>
      </c>
    </row>
    <row r="103" spans="1:8" x14ac:dyDescent="0.25">
      <c r="B103" s="145"/>
      <c r="C103" s="115" t="s">
        <v>174</v>
      </c>
      <c r="D103" s="117">
        <f t="shared" si="5"/>
        <v>0.9</v>
      </c>
      <c r="E103" s="117">
        <f t="shared" si="4"/>
        <v>0.9</v>
      </c>
      <c r="F103" s="117">
        <f t="shared" si="4"/>
        <v>0.9</v>
      </c>
      <c r="G103" s="117">
        <f t="shared" si="4"/>
        <v>0.9</v>
      </c>
      <c r="H103" s="117">
        <f t="shared" si="4"/>
        <v>0.9</v>
      </c>
    </row>
    <row r="104" spans="1:8" ht="13" x14ac:dyDescent="0.25">
      <c r="B104" s="109" t="s">
        <v>172</v>
      </c>
      <c r="C104" s="115" t="s">
        <v>174</v>
      </c>
      <c r="D104" s="117">
        <f t="shared" si="5"/>
        <v>0.94500000000000006</v>
      </c>
      <c r="E104" s="117">
        <f t="shared" si="4"/>
        <v>0.94500000000000006</v>
      </c>
      <c r="F104" s="117">
        <f t="shared" si="4"/>
        <v>0.94500000000000006</v>
      </c>
      <c r="G104" s="117">
        <f t="shared" si="4"/>
        <v>0.94500000000000006</v>
      </c>
      <c r="H104" s="117">
        <f t="shared" si="4"/>
        <v>0.9</v>
      </c>
    </row>
    <row r="106" spans="1:8" ht="13" x14ac:dyDescent="0.3">
      <c r="A106" s="121" t="s">
        <v>284</v>
      </c>
      <c r="B106" s="121"/>
      <c r="C106" s="121"/>
      <c r="D106" s="121"/>
      <c r="E106" s="121"/>
      <c r="F106" s="121"/>
      <c r="G106" s="121"/>
      <c r="H106" s="121"/>
    </row>
    <row r="107" spans="1:8" ht="13" x14ac:dyDescent="0.3">
      <c r="A107" s="116" t="s">
        <v>217</v>
      </c>
      <c r="B107" s="116" t="s">
        <v>177</v>
      </c>
      <c r="C107" s="116" t="s">
        <v>185</v>
      </c>
      <c r="D107" s="116" t="s">
        <v>1</v>
      </c>
      <c r="E107" s="116" t="s">
        <v>2</v>
      </c>
      <c r="F107" s="116" t="s">
        <v>3</v>
      </c>
      <c r="G107" s="116" t="s">
        <v>4</v>
      </c>
      <c r="H107" s="116" t="s">
        <v>5</v>
      </c>
    </row>
    <row r="108" spans="1:8" ht="13" x14ac:dyDescent="0.3">
      <c r="A108" s="116" t="s">
        <v>285</v>
      </c>
      <c r="B108" s="145" t="s">
        <v>32</v>
      </c>
      <c r="C108" s="115" t="s">
        <v>176</v>
      </c>
      <c r="D108" s="117">
        <f>D2*1.05</f>
        <v>1.05</v>
      </c>
      <c r="E108" s="117">
        <f t="shared" ref="E108:H112" si="6">E2*1.05</f>
        <v>1.05</v>
      </c>
      <c r="F108" s="117">
        <f t="shared" si="6"/>
        <v>1.05</v>
      </c>
      <c r="G108" s="117">
        <f t="shared" si="6"/>
        <v>1.05</v>
      </c>
      <c r="H108" s="117">
        <f t="shared" si="6"/>
        <v>1.05</v>
      </c>
    </row>
    <row r="109" spans="1:8" x14ac:dyDescent="0.25">
      <c r="B109" s="145"/>
      <c r="C109" s="115" t="s">
        <v>175</v>
      </c>
      <c r="D109" s="117">
        <f t="shared" ref="D109:H123" si="7">D3*1.05</f>
        <v>1.05</v>
      </c>
      <c r="E109" s="117">
        <f t="shared" si="6"/>
        <v>1.05</v>
      </c>
      <c r="F109" s="117">
        <f t="shared" si="6"/>
        <v>1.05</v>
      </c>
      <c r="G109" s="117">
        <f t="shared" si="6"/>
        <v>1.05</v>
      </c>
      <c r="H109" s="117">
        <f t="shared" si="6"/>
        <v>1.05</v>
      </c>
    </row>
    <row r="110" spans="1:8" x14ac:dyDescent="0.25">
      <c r="B110" s="145"/>
      <c r="C110" s="115" t="s">
        <v>174</v>
      </c>
      <c r="D110" s="117">
        <f t="shared" si="7"/>
        <v>1.05</v>
      </c>
      <c r="E110" s="117">
        <f t="shared" si="6"/>
        <v>1.05</v>
      </c>
      <c r="F110" s="117">
        <f t="shared" si="6"/>
        <v>1.05</v>
      </c>
      <c r="G110" s="117">
        <f t="shared" si="6"/>
        <v>1.05</v>
      </c>
      <c r="H110" s="117">
        <f t="shared" si="6"/>
        <v>1.05</v>
      </c>
    </row>
    <row r="111" spans="1:8" x14ac:dyDescent="0.25">
      <c r="B111" s="145" t="s">
        <v>1</v>
      </c>
      <c r="C111" s="115" t="s">
        <v>176</v>
      </c>
      <c r="D111" s="117">
        <f t="shared" si="7"/>
        <v>5.4180000000000001</v>
      </c>
      <c r="E111" s="117">
        <f t="shared" si="6"/>
        <v>1.05</v>
      </c>
      <c r="F111" s="117">
        <f t="shared" si="6"/>
        <v>1.05</v>
      </c>
      <c r="G111" s="117">
        <f t="shared" si="6"/>
        <v>1.05</v>
      </c>
      <c r="H111" s="117">
        <f t="shared" si="6"/>
        <v>1.05</v>
      </c>
    </row>
    <row r="112" spans="1:8" x14ac:dyDescent="0.25">
      <c r="B112" s="145"/>
      <c r="C112" s="115" t="s">
        <v>175</v>
      </c>
      <c r="D112" s="117">
        <f t="shared" si="7"/>
        <v>5.4180000000000001</v>
      </c>
      <c r="E112" s="117">
        <f t="shared" si="6"/>
        <v>1.05</v>
      </c>
      <c r="F112" s="117">
        <f t="shared" si="6"/>
        <v>1.05</v>
      </c>
      <c r="G112" s="117">
        <f t="shared" si="6"/>
        <v>1.05</v>
      </c>
      <c r="H112" s="117">
        <f t="shared" si="6"/>
        <v>1.05</v>
      </c>
    </row>
    <row r="113" spans="1:8" x14ac:dyDescent="0.25">
      <c r="B113" s="145"/>
      <c r="C113" s="115" t="s">
        <v>174</v>
      </c>
      <c r="D113" s="117">
        <f t="shared" si="7"/>
        <v>1.05</v>
      </c>
      <c r="E113" s="117">
        <f t="shared" si="7"/>
        <v>1.05</v>
      </c>
      <c r="F113" s="117">
        <f t="shared" si="7"/>
        <v>1.05</v>
      </c>
      <c r="G113" s="117">
        <f t="shared" si="7"/>
        <v>1.05</v>
      </c>
      <c r="H113" s="117">
        <f t="shared" si="7"/>
        <v>1.05</v>
      </c>
    </row>
    <row r="114" spans="1:8" x14ac:dyDescent="0.25">
      <c r="B114" s="145" t="s">
        <v>2</v>
      </c>
      <c r="C114" s="115" t="s">
        <v>176</v>
      </c>
      <c r="D114" s="117">
        <f t="shared" si="7"/>
        <v>1.05</v>
      </c>
      <c r="E114" s="117">
        <f t="shared" si="7"/>
        <v>5.4180000000000001</v>
      </c>
      <c r="F114" s="117">
        <f t="shared" si="7"/>
        <v>1.05</v>
      </c>
      <c r="G114" s="117">
        <f t="shared" si="7"/>
        <v>1.05</v>
      </c>
      <c r="H114" s="117">
        <f t="shared" si="7"/>
        <v>1.05</v>
      </c>
    </row>
    <row r="115" spans="1:8" x14ac:dyDescent="0.25">
      <c r="B115" s="145"/>
      <c r="C115" s="115" t="s">
        <v>175</v>
      </c>
      <c r="D115" s="117">
        <f t="shared" si="7"/>
        <v>1.05</v>
      </c>
      <c r="E115" s="117">
        <f t="shared" si="7"/>
        <v>5.4180000000000001</v>
      </c>
      <c r="F115" s="117">
        <f t="shared" si="7"/>
        <v>1.05</v>
      </c>
      <c r="G115" s="117">
        <f t="shared" si="7"/>
        <v>1.05</v>
      </c>
      <c r="H115" s="117">
        <f t="shared" si="7"/>
        <v>1.05</v>
      </c>
    </row>
    <row r="116" spans="1:8" x14ac:dyDescent="0.25">
      <c r="B116" s="145"/>
      <c r="C116" s="115" t="s">
        <v>174</v>
      </c>
      <c r="D116" s="117">
        <f t="shared" si="7"/>
        <v>1.05</v>
      </c>
      <c r="E116" s="117">
        <f t="shared" si="7"/>
        <v>1.05</v>
      </c>
      <c r="F116" s="117">
        <f t="shared" si="7"/>
        <v>1.05</v>
      </c>
      <c r="G116" s="117">
        <f t="shared" si="7"/>
        <v>1.05</v>
      </c>
      <c r="H116" s="117">
        <f t="shared" si="7"/>
        <v>1.05</v>
      </c>
    </row>
    <row r="117" spans="1:8" x14ac:dyDescent="0.25">
      <c r="B117" s="145" t="s">
        <v>3</v>
      </c>
      <c r="C117" s="115" t="s">
        <v>176</v>
      </c>
      <c r="D117" s="117">
        <f t="shared" si="7"/>
        <v>1.05</v>
      </c>
      <c r="E117" s="117">
        <f t="shared" si="7"/>
        <v>1.05</v>
      </c>
      <c r="F117" s="117">
        <f t="shared" si="7"/>
        <v>1.9110000000000003</v>
      </c>
      <c r="G117" s="117">
        <f t="shared" si="7"/>
        <v>1.05</v>
      </c>
      <c r="H117" s="117">
        <f t="shared" si="7"/>
        <v>1.05</v>
      </c>
    </row>
    <row r="118" spans="1:8" x14ac:dyDescent="0.25">
      <c r="B118" s="145"/>
      <c r="C118" s="115" t="s">
        <v>175</v>
      </c>
      <c r="D118" s="117">
        <f t="shared" si="7"/>
        <v>1.05</v>
      </c>
      <c r="E118" s="117">
        <f t="shared" si="7"/>
        <v>1.05</v>
      </c>
      <c r="F118" s="117">
        <f t="shared" si="7"/>
        <v>1.9110000000000003</v>
      </c>
      <c r="G118" s="117">
        <f t="shared" si="7"/>
        <v>1.05</v>
      </c>
      <c r="H118" s="117">
        <f t="shared" si="7"/>
        <v>1.05</v>
      </c>
    </row>
    <row r="119" spans="1:8" x14ac:dyDescent="0.25">
      <c r="B119" s="145"/>
      <c r="C119" s="115" t="s">
        <v>174</v>
      </c>
      <c r="D119" s="117">
        <f t="shared" si="7"/>
        <v>1.05</v>
      </c>
      <c r="E119" s="117">
        <f t="shared" si="7"/>
        <v>1.05</v>
      </c>
      <c r="F119" s="117">
        <f t="shared" si="7"/>
        <v>1.05</v>
      </c>
      <c r="G119" s="117">
        <f t="shared" si="7"/>
        <v>1.05</v>
      </c>
      <c r="H119" s="117">
        <f t="shared" si="7"/>
        <v>1.05</v>
      </c>
    </row>
    <row r="120" spans="1:8" x14ac:dyDescent="0.25">
      <c r="B120" s="145" t="s">
        <v>4</v>
      </c>
      <c r="C120" s="115" t="s">
        <v>176</v>
      </c>
      <c r="D120" s="117">
        <f t="shared" si="7"/>
        <v>1.05</v>
      </c>
      <c r="E120" s="117">
        <f t="shared" si="7"/>
        <v>1.05</v>
      </c>
      <c r="F120" s="117">
        <f t="shared" si="7"/>
        <v>1.05</v>
      </c>
      <c r="G120" s="117">
        <f t="shared" si="7"/>
        <v>1.9110000000000003</v>
      </c>
      <c r="H120" s="117">
        <f t="shared" si="7"/>
        <v>1.05</v>
      </c>
    </row>
    <row r="121" spans="1:8" x14ac:dyDescent="0.25">
      <c r="B121" s="145"/>
      <c r="C121" s="115" t="s">
        <v>175</v>
      </c>
      <c r="D121" s="117">
        <f t="shared" si="7"/>
        <v>1.05</v>
      </c>
      <c r="E121" s="117">
        <f t="shared" si="7"/>
        <v>1.05</v>
      </c>
      <c r="F121" s="117">
        <f t="shared" si="7"/>
        <v>1.05</v>
      </c>
      <c r="G121" s="117">
        <f t="shared" si="7"/>
        <v>1.9110000000000003</v>
      </c>
      <c r="H121" s="117">
        <f t="shared" si="7"/>
        <v>1.05</v>
      </c>
    </row>
    <row r="122" spans="1:8" x14ac:dyDescent="0.25">
      <c r="B122" s="145"/>
      <c r="C122" s="115" t="s">
        <v>174</v>
      </c>
      <c r="D122" s="117">
        <f t="shared" si="7"/>
        <v>1.05</v>
      </c>
      <c r="E122" s="117">
        <f t="shared" si="7"/>
        <v>1.05</v>
      </c>
      <c r="F122" s="117">
        <f t="shared" si="7"/>
        <v>1.05</v>
      </c>
      <c r="G122" s="117">
        <f t="shared" si="7"/>
        <v>1.05</v>
      </c>
      <c r="H122" s="117">
        <f t="shared" si="7"/>
        <v>1.05</v>
      </c>
    </row>
    <row r="123" spans="1:8" ht="13" x14ac:dyDescent="0.25">
      <c r="B123" s="109" t="s">
        <v>172</v>
      </c>
      <c r="C123" s="115" t="s">
        <v>174</v>
      </c>
      <c r="D123" s="117">
        <f t="shared" si="7"/>
        <v>1.1025</v>
      </c>
      <c r="E123" s="117">
        <f t="shared" si="7"/>
        <v>1.1025</v>
      </c>
      <c r="F123" s="117">
        <f t="shared" si="7"/>
        <v>1.1025</v>
      </c>
      <c r="G123" s="117">
        <f t="shared" si="7"/>
        <v>1.1025</v>
      </c>
      <c r="H123" s="117">
        <f t="shared" si="7"/>
        <v>1.05</v>
      </c>
    </row>
    <row r="124" spans="1:8" x14ac:dyDescent="0.25">
      <c r="D124" s="119"/>
      <c r="E124" s="119"/>
      <c r="F124" s="119"/>
      <c r="G124" s="119"/>
      <c r="H124" s="119"/>
    </row>
    <row r="125" spans="1:8" ht="13" x14ac:dyDescent="0.3">
      <c r="A125" s="116" t="s">
        <v>286</v>
      </c>
      <c r="B125" s="145" t="s">
        <v>32</v>
      </c>
      <c r="C125" s="115" t="s">
        <v>176</v>
      </c>
      <c r="D125" s="117">
        <f>D19*1.05</f>
        <v>1.05</v>
      </c>
      <c r="E125" s="117">
        <f>E19*1.05</f>
        <v>1.05</v>
      </c>
      <c r="F125" s="117">
        <f t="shared" ref="F125:H125" si="8">F19*1.05</f>
        <v>1.0289999999999999</v>
      </c>
      <c r="G125" s="117">
        <f t="shared" si="8"/>
        <v>1.0289999999999999</v>
      </c>
      <c r="H125" s="117">
        <f t="shared" si="8"/>
        <v>1.05</v>
      </c>
    </row>
    <row r="126" spans="1:8" x14ac:dyDescent="0.25">
      <c r="B126" s="145"/>
      <c r="C126" s="115" t="s">
        <v>175</v>
      </c>
      <c r="D126" s="117">
        <f t="shared" ref="D126:H140" si="9">D20*1.05</f>
        <v>1.05</v>
      </c>
      <c r="E126" s="117">
        <f t="shared" si="9"/>
        <v>1.05</v>
      </c>
      <c r="F126" s="117">
        <f t="shared" si="9"/>
        <v>1.0289999999999999</v>
      </c>
      <c r="G126" s="117">
        <f t="shared" si="9"/>
        <v>1.0289999999999999</v>
      </c>
      <c r="H126" s="117">
        <f t="shared" si="9"/>
        <v>1.05</v>
      </c>
    </row>
    <row r="127" spans="1:8" x14ac:dyDescent="0.25">
      <c r="B127" s="145"/>
      <c r="C127" s="115" t="s">
        <v>174</v>
      </c>
      <c r="D127" s="117">
        <f t="shared" si="9"/>
        <v>1.05</v>
      </c>
      <c r="E127" s="117">
        <f t="shared" si="9"/>
        <v>1.05</v>
      </c>
      <c r="F127" s="117">
        <f t="shared" si="9"/>
        <v>1.0395000000000001</v>
      </c>
      <c r="G127" s="117">
        <f t="shared" si="9"/>
        <v>1.0395000000000001</v>
      </c>
      <c r="H127" s="117">
        <f t="shared" si="9"/>
        <v>1.05</v>
      </c>
    </row>
    <row r="128" spans="1:8" x14ac:dyDescent="0.25">
      <c r="B128" s="145" t="s">
        <v>1</v>
      </c>
      <c r="C128" s="115" t="s">
        <v>176</v>
      </c>
      <c r="D128" s="117">
        <f t="shared" si="9"/>
        <v>1.05</v>
      </c>
      <c r="E128" s="117">
        <f t="shared" si="9"/>
        <v>1.05</v>
      </c>
      <c r="F128" s="117">
        <f t="shared" si="9"/>
        <v>1.05</v>
      </c>
      <c r="G128" s="117">
        <f t="shared" si="9"/>
        <v>1.05</v>
      </c>
      <c r="H128" s="117">
        <f t="shared" si="9"/>
        <v>1.05</v>
      </c>
    </row>
    <row r="129" spans="1:8" x14ac:dyDescent="0.25">
      <c r="B129" s="145"/>
      <c r="C129" s="115" t="s">
        <v>175</v>
      </c>
      <c r="D129" s="117">
        <f t="shared" si="9"/>
        <v>1.05</v>
      </c>
      <c r="E129" s="117">
        <f t="shared" si="9"/>
        <v>1.05</v>
      </c>
      <c r="F129" s="117">
        <f t="shared" si="9"/>
        <v>1.05</v>
      </c>
      <c r="G129" s="117">
        <f t="shared" si="9"/>
        <v>1.05</v>
      </c>
      <c r="H129" s="117">
        <f t="shared" si="9"/>
        <v>1.05</v>
      </c>
    </row>
    <row r="130" spans="1:8" x14ac:dyDescent="0.25">
      <c r="B130" s="145"/>
      <c r="C130" s="115" t="s">
        <v>174</v>
      </c>
      <c r="D130" s="117">
        <f t="shared" si="9"/>
        <v>1.05</v>
      </c>
      <c r="E130" s="117">
        <f t="shared" si="9"/>
        <v>1.05</v>
      </c>
      <c r="F130" s="117">
        <f t="shared" si="9"/>
        <v>1.0395000000000001</v>
      </c>
      <c r="G130" s="117">
        <f t="shared" si="9"/>
        <v>1.0395000000000001</v>
      </c>
      <c r="H130" s="117">
        <f t="shared" si="9"/>
        <v>1.05</v>
      </c>
    </row>
    <row r="131" spans="1:8" x14ac:dyDescent="0.25">
      <c r="B131" s="145" t="s">
        <v>2</v>
      </c>
      <c r="C131" s="115" t="s">
        <v>176</v>
      </c>
      <c r="D131" s="117">
        <f t="shared" si="9"/>
        <v>1.05</v>
      </c>
      <c r="E131" s="117">
        <f t="shared" si="9"/>
        <v>1.05</v>
      </c>
      <c r="F131" s="117">
        <f t="shared" si="9"/>
        <v>1.05</v>
      </c>
      <c r="G131" s="117">
        <f t="shared" si="9"/>
        <v>1.05</v>
      </c>
      <c r="H131" s="117">
        <f t="shared" si="9"/>
        <v>1.05</v>
      </c>
    </row>
    <row r="132" spans="1:8" x14ac:dyDescent="0.25">
      <c r="B132" s="145"/>
      <c r="C132" s="115" t="s">
        <v>175</v>
      </c>
      <c r="D132" s="117">
        <f t="shared" si="9"/>
        <v>1.05</v>
      </c>
      <c r="E132" s="117">
        <f t="shared" si="9"/>
        <v>1.05</v>
      </c>
      <c r="F132" s="117">
        <f t="shared" si="9"/>
        <v>1.05</v>
      </c>
      <c r="G132" s="117">
        <f t="shared" si="9"/>
        <v>1.05</v>
      </c>
      <c r="H132" s="117">
        <f t="shared" si="9"/>
        <v>1.05</v>
      </c>
    </row>
    <row r="133" spans="1:8" x14ac:dyDescent="0.25">
      <c r="B133" s="145"/>
      <c r="C133" s="115" t="s">
        <v>174</v>
      </c>
      <c r="D133" s="117">
        <f t="shared" si="9"/>
        <v>1.05</v>
      </c>
      <c r="E133" s="117">
        <f t="shared" si="9"/>
        <v>1.05</v>
      </c>
      <c r="F133" s="117">
        <f t="shared" si="9"/>
        <v>1.0395000000000001</v>
      </c>
      <c r="G133" s="117">
        <f t="shared" si="9"/>
        <v>1.0395000000000001</v>
      </c>
      <c r="H133" s="117">
        <f t="shared" si="9"/>
        <v>1.05</v>
      </c>
    </row>
    <row r="134" spans="1:8" x14ac:dyDescent="0.25">
      <c r="B134" s="145" t="s">
        <v>3</v>
      </c>
      <c r="C134" s="115" t="s">
        <v>176</v>
      </c>
      <c r="D134" s="117">
        <f t="shared" si="9"/>
        <v>1.05</v>
      </c>
      <c r="E134" s="117">
        <f t="shared" si="9"/>
        <v>1.05</v>
      </c>
      <c r="F134" s="117">
        <f t="shared" si="9"/>
        <v>0.81900000000000006</v>
      </c>
      <c r="G134" s="117">
        <f t="shared" si="9"/>
        <v>1.05</v>
      </c>
      <c r="H134" s="117">
        <f t="shared" si="9"/>
        <v>1.05</v>
      </c>
    </row>
    <row r="135" spans="1:8" x14ac:dyDescent="0.25">
      <c r="B135" s="145"/>
      <c r="C135" s="115" t="s">
        <v>175</v>
      </c>
      <c r="D135" s="117">
        <f t="shared" si="9"/>
        <v>1.05</v>
      </c>
      <c r="E135" s="117">
        <f t="shared" si="9"/>
        <v>1.05</v>
      </c>
      <c r="F135" s="117">
        <f t="shared" si="9"/>
        <v>0.81900000000000006</v>
      </c>
      <c r="G135" s="117">
        <f t="shared" si="9"/>
        <v>1.05</v>
      </c>
      <c r="H135" s="117">
        <f t="shared" si="9"/>
        <v>1.05</v>
      </c>
    </row>
    <row r="136" spans="1:8" x14ac:dyDescent="0.25">
      <c r="B136" s="145"/>
      <c r="C136" s="115" t="s">
        <v>174</v>
      </c>
      <c r="D136" s="117">
        <f t="shared" si="9"/>
        <v>1.05</v>
      </c>
      <c r="E136" s="117">
        <f t="shared" si="9"/>
        <v>1.05</v>
      </c>
      <c r="F136" s="117">
        <f t="shared" si="9"/>
        <v>1.0395000000000001</v>
      </c>
      <c r="G136" s="117">
        <f t="shared" si="9"/>
        <v>1.0395000000000001</v>
      </c>
      <c r="H136" s="117">
        <f t="shared" si="9"/>
        <v>1.05</v>
      </c>
    </row>
    <row r="137" spans="1:8" x14ac:dyDescent="0.25">
      <c r="B137" s="145" t="s">
        <v>4</v>
      </c>
      <c r="C137" s="115" t="s">
        <v>176</v>
      </c>
      <c r="D137" s="117">
        <f t="shared" si="9"/>
        <v>1.05</v>
      </c>
      <c r="E137" s="117">
        <f t="shared" si="9"/>
        <v>1.05</v>
      </c>
      <c r="F137" s="117">
        <f t="shared" si="9"/>
        <v>1.05</v>
      </c>
      <c r="G137" s="117">
        <f t="shared" si="9"/>
        <v>0.81900000000000006</v>
      </c>
      <c r="H137" s="117">
        <f t="shared" si="9"/>
        <v>1.05</v>
      </c>
    </row>
    <row r="138" spans="1:8" x14ac:dyDescent="0.25">
      <c r="B138" s="145"/>
      <c r="C138" s="115" t="s">
        <v>175</v>
      </c>
      <c r="D138" s="117">
        <f t="shared" si="9"/>
        <v>1.05</v>
      </c>
      <c r="E138" s="117">
        <f t="shared" si="9"/>
        <v>1.05</v>
      </c>
      <c r="F138" s="117">
        <f t="shared" si="9"/>
        <v>1.05</v>
      </c>
      <c r="G138" s="117">
        <f t="shared" si="9"/>
        <v>0.81900000000000006</v>
      </c>
      <c r="H138" s="117">
        <f t="shared" si="9"/>
        <v>1.05</v>
      </c>
    </row>
    <row r="139" spans="1:8" x14ac:dyDescent="0.25">
      <c r="B139" s="145"/>
      <c r="C139" s="115" t="s">
        <v>174</v>
      </c>
      <c r="D139" s="117">
        <f t="shared" si="9"/>
        <v>1.05</v>
      </c>
      <c r="E139" s="117">
        <f t="shared" si="9"/>
        <v>1.05</v>
      </c>
      <c r="F139" s="117">
        <f t="shared" si="9"/>
        <v>1.05</v>
      </c>
      <c r="G139" s="117">
        <f t="shared" si="9"/>
        <v>1.0395000000000001</v>
      </c>
      <c r="H139" s="117">
        <f t="shared" si="9"/>
        <v>1.05</v>
      </c>
    </row>
    <row r="140" spans="1:8" ht="13" x14ac:dyDescent="0.25">
      <c r="B140" s="109" t="s">
        <v>172</v>
      </c>
      <c r="C140" s="115" t="s">
        <v>174</v>
      </c>
      <c r="D140" s="117">
        <f t="shared" si="9"/>
        <v>1.05</v>
      </c>
      <c r="E140" s="117">
        <f t="shared" si="9"/>
        <v>1.05</v>
      </c>
      <c r="F140" s="117">
        <f t="shared" si="9"/>
        <v>0.99749999999999994</v>
      </c>
      <c r="G140" s="117">
        <f t="shared" si="9"/>
        <v>0.99749999999999994</v>
      </c>
      <c r="H140" s="117">
        <f t="shared" si="9"/>
        <v>1.05</v>
      </c>
    </row>
    <row r="141" spans="1:8" x14ac:dyDescent="0.25">
      <c r="D141" s="119"/>
      <c r="E141" s="119"/>
      <c r="F141" s="119"/>
      <c r="G141" s="119"/>
      <c r="H141" s="119"/>
    </row>
    <row r="142" spans="1:8" ht="13" x14ac:dyDescent="0.3">
      <c r="A142" s="120" t="s">
        <v>287</v>
      </c>
      <c r="B142" s="145" t="s">
        <v>32</v>
      </c>
      <c r="C142" s="115" t="s">
        <v>176</v>
      </c>
      <c r="D142" s="117">
        <f>D36*1.05</f>
        <v>1.05</v>
      </c>
      <c r="E142" s="117">
        <f>E36*1.05</f>
        <v>1.05</v>
      </c>
      <c r="F142" s="117">
        <f t="shared" ref="F142:H142" si="10">F36*1.05</f>
        <v>1.05</v>
      </c>
      <c r="G142" s="117">
        <f t="shared" si="10"/>
        <v>1.05</v>
      </c>
      <c r="H142" s="117">
        <f t="shared" si="10"/>
        <v>1.05</v>
      </c>
    </row>
    <row r="143" spans="1:8" x14ac:dyDescent="0.25">
      <c r="B143" s="145"/>
      <c r="C143" s="115" t="s">
        <v>175</v>
      </c>
      <c r="D143" s="117">
        <f t="shared" ref="D143:H157" si="11">D37*1.05</f>
        <v>1.05</v>
      </c>
      <c r="E143" s="117">
        <f t="shared" si="11"/>
        <v>1.05</v>
      </c>
      <c r="F143" s="117">
        <f t="shared" si="11"/>
        <v>1.05</v>
      </c>
      <c r="G143" s="117">
        <f t="shared" si="11"/>
        <v>1.05</v>
      </c>
      <c r="H143" s="117">
        <f t="shared" si="11"/>
        <v>1.05</v>
      </c>
    </row>
    <row r="144" spans="1:8" x14ac:dyDescent="0.25">
      <c r="B144" s="145"/>
      <c r="C144" s="115" t="s">
        <v>174</v>
      </c>
      <c r="D144" s="117">
        <f t="shared" si="11"/>
        <v>1.05</v>
      </c>
      <c r="E144" s="117">
        <f t="shared" si="11"/>
        <v>1.05</v>
      </c>
      <c r="F144" s="117">
        <f t="shared" si="11"/>
        <v>1.05</v>
      </c>
      <c r="G144" s="117">
        <f t="shared" si="11"/>
        <v>1.05</v>
      </c>
      <c r="H144" s="117">
        <f t="shared" si="11"/>
        <v>1.05</v>
      </c>
    </row>
    <row r="145" spans="2:8" x14ac:dyDescent="0.25">
      <c r="B145" s="145" t="s">
        <v>1</v>
      </c>
      <c r="C145" s="115" t="s">
        <v>176</v>
      </c>
      <c r="D145" s="117">
        <f t="shared" si="11"/>
        <v>1.05</v>
      </c>
      <c r="E145" s="117">
        <f t="shared" si="11"/>
        <v>1.05</v>
      </c>
      <c r="F145" s="117">
        <f t="shared" si="11"/>
        <v>1.05</v>
      </c>
      <c r="G145" s="117">
        <f t="shared" si="11"/>
        <v>1.05</v>
      </c>
      <c r="H145" s="117">
        <f t="shared" si="11"/>
        <v>1.05</v>
      </c>
    </row>
    <row r="146" spans="2:8" x14ac:dyDescent="0.25">
      <c r="B146" s="145"/>
      <c r="C146" s="115" t="s">
        <v>175</v>
      </c>
      <c r="D146" s="117">
        <f t="shared" si="11"/>
        <v>1.05</v>
      </c>
      <c r="E146" s="117">
        <f t="shared" si="11"/>
        <v>1.05</v>
      </c>
      <c r="F146" s="117">
        <f t="shared" si="11"/>
        <v>1.05</v>
      </c>
      <c r="G146" s="117">
        <f t="shared" si="11"/>
        <v>1.05</v>
      </c>
      <c r="H146" s="117">
        <f t="shared" si="11"/>
        <v>1.05</v>
      </c>
    </row>
    <row r="147" spans="2:8" x14ac:dyDescent="0.25">
      <c r="B147" s="145"/>
      <c r="C147" s="115" t="s">
        <v>174</v>
      </c>
      <c r="D147" s="117">
        <f t="shared" si="11"/>
        <v>1.05</v>
      </c>
      <c r="E147" s="117">
        <f t="shared" si="11"/>
        <v>1.05</v>
      </c>
      <c r="F147" s="117">
        <f t="shared" si="11"/>
        <v>1.05</v>
      </c>
      <c r="G147" s="117">
        <f t="shared" si="11"/>
        <v>1.05</v>
      </c>
      <c r="H147" s="117">
        <f t="shared" si="11"/>
        <v>1.05</v>
      </c>
    </row>
    <row r="148" spans="2:8" x14ac:dyDescent="0.25">
      <c r="B148" s="145" t="s">
        <v>2</v>
      </c>
      <c r="C148" s="115" t="s">
        <v>176</v>
      </c>
      <c r="D148" s="117">
        <f t="shared" si="11"/>
        <v>1.05</v>
      </c>
      <c r="E148" s="117">
        <f t="shared" si="11"/>
        <v>1.05</v>
      </c>
      <c r="F148" s="117">
        <f t="shared" si="11"/>
        <v>1.05</v>
      </c>
      <c r="G148" s="117">
        <f t="shared" si="11"/>
        <v>1.05</v>
      </c>
      <c r="H148" s="117">
        <f t="shared" si="11"/>
        <v>1.05</v>
      </c>
    </row>
    <row r="149" spans="2:8" x14ac:dyDescent="0.25">
      <c r="B149" s="145"/>
      <c r="C149" s="115" t="s">
        <v>175</v>
      </c>
      <c r="D149" s="117">
        <f t="shared" si="11"/>
        <v>1.05</v>
      </c>
      <c r="E149" s="117">
        <f t="shared" si="11"/>
        <v>1.05</v>
      </c>
      <c r="F149" s="117">
        <f t="shared" si="11"/>
        <v>1.05</v>
      </c>
      <c r="G149" s="117">
        <f t="shared" si="11"/>
        <v>1.05</v>
      </c>
      <c r="H149" s="117">
        <f t="shared" si="11"/>
        <v>1.05</v>
      </c>
    </row>
    <row r="150" spans="2:8" x14ac:dyDescent="0.25">
      <c r="B150" s="145"/>
      <c r="C150" s="115" t="s">
        <v>174</v>
      </c>
      <c r="D150" s="117">
        <f t="shared" si="11"/>
        <v>1.05</v>
      </c>
      <c r="E150" s="117">
        <f t="shared" si="11"/>
        <v>1.05</v>
      </c>
      <c r="F150" s="117">
        <f t="shared" si="11"/>
        <v>1.05</v>
      </c>
      <c r="G150" s="117">
        <f t="shared" si="11"/>
        <v>1.05</v>
      </c>
      <c r="H150" s="117">
        <f t="shared" si="11"/>
        <v>1.05</v>
      </c>
    </row>
    <row r="151" spans="2:8" x14ac:dyDescent="0.25">
      <c r="B151" s="145" t="s">
        <v>3</v>
      </c>
      <c r="C151" s="115" t="s">
        <v>176</v>
      </c>
      <c r="D151" s="117">
        <f t="shared" si="11"/>
        <v>1.05</v>
      </c>
      <c r="E151" s="117">
        <f t="shared" si="11"/>
        <v>1.05</v>
      </c>
      <c r="F151" s="117">
        <f t="shared" si="11"/>
        <v>1.9110000000000003</v>
      </c>
      <c r="G151" s="117">
        <f t="shared" si="11"/>
        <v>1.05</v>
      </c>
      <c r="H151" s="117">
        <f t="shared" si="11"/>
        <v>1.05</v>
      </c>
    </row>
    <row r="152" spans="2:8" x14ac:dyDescent="0.25">
      <c r="B152" s="145"/>
      <c r="C152" s="115" t="s">
        <v>175</v>
      </c>
      <c r="D152" s="117">
        <f t="shared" si="11"/>
        <v>1.05</v>
      </c>
      <c r="E152" s="117">
        <f t="shared" si="11"/>
        <v>1.05</v>
      </c>
      <c r="F152" s="117">
        <f t="shared" si="11"/>
        <v>1.9110000000000003</v>
      </c>
      <c r="G152" s="117">
        <f t="shared" si="11"/>
        <v>1.05</v>
      </c>
      <c r="H152" s="117">
        <f t="shared" si="11"/>
        <v>1.05</v>
      </c>
    </row>
    <row r="153" spans="2:8" x14ac:dyDescent="0.25">
      <c r="B153" s="145"/>
      <c r="C153" s="115" t="s">
        <v>174</v>
      </c>
      <c r="D153" s="117">
        <f t="shared" si="11"/>
        <v>1.05</v>
      </c>
      <c r="E153" s="117">
        <f t="shared" si="11"/>
        <v>1.05</v>
      </c>
      <c r="F153" s="117">
        <f t="shared" si="11"/>
        <v>1.05</v>
      </c>
      <c r="G153" s="117">
        <f t="shared" si="11"/>
        <v>1.05</v>
      </c>
      <c r="H153" s="117">
        <f t="shared" si="11"/>
        <v>1.05</v>
      </c>
    </row>
    <row r="154" spans="2:8" x14ac:dyDescent="0.25">
      <c r="B154" s="145" t="s">
        <v>4</v>
      </c>
      <c r="C154" s="115" t="s">
        <v>176</v>
      </c>
      <c r="D154" s="117">
        <f t="shared" si="11"/>
        <v>1.05</v>
      </c>
      <c r="E154" s="117">
        <f t="shared" si="11"/>
        <v>1.05</v>
      </c>
      <c r="F154" s="117">
        <f t="shared" si="11"/>
        <v>1.05</v>
      </c>
      <c r="G154" s="117">
        <f t="shared" si="11"/>
        <v>1.9110000000000003</v>
      </c>
      <c r="H154" s="117">
        <f t="shared" si="11"/>
        <v>1.05</v>
      </c>
    </row>
    <row r="155" spans="2:8" x14ac:dyDescent="0.25">
      <c r="B155" s="145"/>
      <c r="C155" s="115" t="s">
        <v>175</v>
      </c>
      <c r="D155" s="117">
        <f t="shared" si="11"/>
        <v>1.05</v>
      </c>
      <c r="E155" s="117">
        <f t="shared" si="11"/>
        <v>1.05</v>
      </c>
      <c r="F155" s="117">
        <f t="shared" si="11"/>
        <v>1.05</v>
      </c>
      <c r="G155" s="117">
        <f t="shared" si="11"/>
        <v>1.9110000000000003</v>
      </c>
      <c r="H155" s="117">
        <f t="shared" si="11"/>
        <v>1.05</v>
      </c>
    </row>
    <row r="156" spans="2:8" x14ac:dyDescent="0.25">
      <c r="B156" s="145"/>
      <c r="C156" s="115" t="s">
        <v>174</v>
      </c>
      <c r="D156" s="117">
        <f t="shared" si="11"/>
        <v>1.05</v>
      </c>
      <c r="E156" s="117">
        <f t="shared" si="11"/>
        <v>1.05</v>
      </c>
      <c r="F156" s="117">
        <f t="shared" si="11"/>
        <v>1.05</v>
      </c>
      <c r="G156" s="117">
        <f t="shared" si="11"/>
        <v>1.05</v>
      </c>
      <c r="H156" s="117">
        <f t="shared" si="11"/>
        <v>1.05</v>
      </c>
    </row>
    <row r="157" spans="2:8" ht="13" x14ac:dyDescent="0.25">
      <c r="B157" s="109" t="s">
        <v>172</v>
      </c>
      <c r="C157" s="115" t="s">
        <v>174</v>
      </c>
      <c r="D157" s="117">
        <f t="shared" si="11"/>
        <v>1.1025</v>
      </c>
      <c r="E157" s="117">
        <f t="shared" si="11"/>
        <v>1.1025</v>
      </c>
      <c r="F157" s="117">
        <f t="shared" si="11"/>
        <v>1.1025</v>
      </c>
      <c r="G157" s="117">
        <f t="shared" si="11"/>
        <v>1.1025</v>
      </c>
      <c r="H157" s="117">
        <f t="shared" si="11"/>
        <v>1.05</v>
      </c>
    </row>
  </sheetData>
  <sheetProtection algorithmName="SHA-512" hashValue="ttaYdlWcIHFOCRMEQn0fhflj/kGmEQsHJBfaO52LRgUgRgBsKN/g1TR8+0v9RiKfT8fIdSL7WrwKuWNrCWQKwg==" saltValue="+uJnswClhYsLml05QHu1mA==" spinCount="100000" sheet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89:B91"/>
    <mergeCell ref="B92:B94"/>
    <mergeCell ref="B95:B97"/>
    <mergeCell ref="B98:B100"/>
    <mergeCell ref="B101:B103"/>
    <mergeCell ref="B108:B110"/>
    <mergeCell ref="B111:B113"/>
    <mergeCell ref="B114:B116"/>
    <mergeCell ref="B117:B119"/>
    <mergeCell ref="B120:B122"/>
    <mergeCell ref="B125:B127"/>
    <mergeCell ref="B128:B130"/>
    <mergeCell ref="B131:B133"/>
    <mergeCell ref="B134:B136"/>
    <mergeCell ref="B137:B139"/>
    <mergeCell ref="B142:B144"/>
    <mergeCell ref="B145:B147"/>
    <mergeCell ref="B148:B150"/>
    <mergeCell ref="B151:B153"/>
    <mergeCell ref="B154:B15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115" customWidth="1"/>
    <col min="2" max="2" width="34.08984375" style="115" customWidth="1"/>
    <col min="3" max="3" width="11.36328125" style="115" bestFit="1" customWidth="1"/>
    <col min="4" max="4" width="11.90625" style="115" customWidth="1"/>
    <col min="5" max="6" width="15" style="115" customWidth="1"/>
    <col min="7" max="16384" width="16.08984375" style="115"/>
  </cols>
  <sheetData>
    <row r="1" spans="1:6" s="123" customFormat="1" ht="18.75" customHeight="1" x14ac:dyDescent="0.3">
      <c r="A1" s="122" t="s">
        <v>221</v>
      </c>
    </row>
    <row r="2" spans="1:6" ht="15.75" customHeight="1" x14ac:dyDescent="0.3">
      <c r="B2" s="93"/>
      <c r="C2" s="94" t="s">
        <v>26</v>
      </c>
      <c r="D2" s="95" t="s">
        <v>12</v>
      </c>
      <c r="E2" s="95" t="s">
        <v>11</v>
      </c>
      <c r="F2" s="95" t="s">
        <v>9</v>
      </c>
    </row>
    <row r="3" spans="1:6" ht="15.75" customHeight="1" x14ac:dyDescent="0.3">
      <c r="A3" s="116" t="s">
        <v>222</v>
      </c>
      <c r="B3" s="96"/>
      <c r="C3" s="124"/>
      <c r="D3" s="125"/>
      <c r="E3" s="125"/>
      <c r="F3" s="125"/>
    </row>
    <row r="4" spans="1:6" ht="15.75" customHeight="1" x14ac:dyDescent="0.25">
      <c r="B4" s="99" t="s">
        <v>75</v>
      </c>
      <c r="C4" s="106">
        <v>1</v>
      </c>
      <c r="D4" s="107">
        <v>1</v>
      </c>
      <c r="E4" s="107">
        <v>1</v>
      </c>
      <c r="F4" s="107">
        <v>1</v>
      </c>
    </row>
    <row r="5" spans="1:6" ht="15.75" customHeight="1" x14ac:dyDescent="0.25">
      <c r="B5" s="99" t="s">
        <v>76</v>
      </c>
      <c r="C5" s="106">
        <v>1</v>
      </c>
      <c r="D5" s="107">
        <v>1.41</v>
      </c>
      <c r="E5" s="107">
        <v>1.49</v>
      </c>
      <c r="F5" s="107">
        <v>3.03</v>
      </c>
    </row>
    <row r="6" spans="1:6" ht="15.75" customHeight="1" x14ac:dyDescent="0.25">
      <c r="B6" s="99" t="s">
        <v>77</v>
      </c>
      <c r="C6" s="106">
        <v>1</v>
      </c>
      <c r="D6" s="107">
        <v>1.18</v>
      </c>
      <c r="E6" s="107">
        <v>1.1000000000000001</v>
      </c>
      <c r="F6" s="107">
        <v>1.77</v>
      </c>
    </row>
    <row r="7" spans="1:6" ht="15.75" customHeight="1" x14ac:dyDescent="0.25">
      <c r="B7" s="99" t="s">
        <v>78</v>
      </c>
      <c r="C7" s="106">
        <v>1</v>
      </c>
      <c r="D7" s="107">
        <v>1</v>
      </c>
      <c r="E7" s="107">
        <v>1</v>
      </c>
      <c r="F7" s="107">
        <v>1</v>
      </c>
    </row>
    <row r="8" spans="1:6" ht="15.75" customHeight="1" x14ac:dyDescent="0.25">
      <c r="C8" s="126"/>
      <c r="D8" s="118"/>
      <c r="E8" s="118"/>
      <c r="F8" s="118"/>
    </row>
    <row r="9" spans="1:6" ht="15.75" customHeight="1" x14ac:dyDescent="0.3">
      <c r="A9" s="116" t="s">
        <v>223</v>
      </c>
      <c r="C9" s="106">
        <v>1</v>
      </c>
      <c r="D9" s="107">
        <v>1.53</v>
      </c>
      <c r="E9" s="107">
        <v>1.32</v>
      </c>
      <c r="F9" s="107">
        <v>1.53</v>
      </c>
    </row>
    <row r="10" spans="1:6" ht="15.75" customHeight="1" x14ac:dyDescent="0.25">
      <c r="C10" s="126"/>
      <c r="D10" s="118"/>
      <c r="E10" s="118"/>
      <c r="F10" s="118"/>
    </row>
    <row r="11" spans="1:6" s="123" customFormat="1" ht="15" customHeight="1" x14ac:dyDescent="0.3">
      <c r="A11" s="122" t="s">
        <v>224</v>
      </c>
      <c r="C11" s="127"/>
      <c r="D11" s="128"/>
      <c r="E11" s="128"/>
      <c r="F11" s="128"/>
    </row>
    <row r="12" spans="1:6" ht="15.75" customHeight="1" x14ac:dyDescent="0.3">
      <c r="A12" s="116" t="s">
        <v>225</v>
      </c>
      <c r="C12" s="126"/>
      <c r="D12" s="118"/>
      <c r="E12" s="118"/>
      <c r="F12" s="118"/>
    </row>
    <row r="13" spans="1:6" ht="15.75" customHeight="1" x14ac:dyDescent="0.25">
      <c r="B13" s="129" t="s">
        <v>226</v>
      </c>
      <c r="C13" s="106">
        <v>1</v>
      </c>
      <c r="D13" s="107">
        <v>5</v>
      </c>
      <c r="E13" s="107">
        <v>6.4</v>
      </c>
      <c r="F13" s="107">
        <v>46.5</v>
      </c>
    </row>
    <row r="14" spans="1:6" ht="15.75" customHeight="1" x14ac:dyDescent="0.25">
      <c r="B14" s="129" t="s">
        <v>227</v>
      </c>
      <c r="C14" s="106">
        <v>1</v>
      </c>
      <c r="D14" s="107">
        <v>2.52</v>
      </c>
      <c r="E14" s="107">
        <v>1.96</v>
      </c>
      <c r="F14" s="107">
        <v>4.1900000000000004</v>
      </c>
    </row>
    <row r="15" spans="1:6" ht="15.75" customHeight="1" x14ac:dyDescent="0.25">
      <c r="B15" s="129" t="s">
        <v>228</v>
      </c>
      <c r="C15" s="106">
        <v>1</v>
      </c>
      <c r="D15" s="107">
        <v>2.52</v>
      </c>
      <c r="E15" s="107">
        <v>1.96</v>
      </c>
      <c r="F15" s="107">
        <v>4.1900000000000004</v>
      </c>
    </row>
    <row r="16" spans="1:6" ht="15.75" customHeight="1" x14ac:dyDescent="0.3">
      <c r="A16" s="116"/>
      <c r="B16" s="129"/>
      <c r="C16" s="97"/>
      <c r="D16" s="118"/>
      <c r="E16" s="118"/>
      <c r="F16" s="118"/>
    </row>
    <row r="17" spans="1:6" ht="15.75" customHeight="1" x14ac:dyDescent="0.3">
      <c r="A17" s="116" t="s">
        <v>229</v>
      </c>
      <c r="B17" s="96"/>
      <c r="C17" s="98"/>
      <c r="D17" s="130"/>
      <c r="E17" s="130"/>
      <c r="F17" s="130"/>
    </row>
    <row r="18" spans="1:6" ht="15.75" customHeight="1" x14ac:dyDescent="0.25">
      <c r="B18" s="99" t="s">
        <v>73</v>
      </c>
      <c r="C18" s="106">
        <v>1</v>
      </c>
      <c r="D18" s="107">
        <v>1</v>
      </c>
      <c r="E18" s="107">
        <v>1</v>
      </c>
      <c r="F18" s="107">
        <v>1</v>
      </c>
    </row>
    <row r="19" spans="1:6" ht="15.75" customHeight="1" x14ac:dyDescent="0.25">
      <c r="B19" s="99" t="s">
        <v>7</v>
      </c>
      <c r="C19" s="106">
        <v>1</v>
      </c>
      <c r="D19" s="107">
        <v>2.0699999999999998</v>
      </c>
      <c r="E19" s="107">
        <v>8.02</v>
      </c>
      <c r="F19" s="107">
        <v>11.54</v>
      </c>
    </row>
    <row r="20" spans="1:6" ht="15.75" customHeight="1" x14ac:dyDescent="0.25">
      <c r="B20" s="99" t="s">
        <v>8</v>
      </c>
      <c r="C20" s="106">
        <v>1</v>
      </c>
      <c r="D20" s="107">
        <v>2.0699999999999998</v>
      </c>
      <c r="E20" s="107">
        <v>8.02</v>
      </c>
      <c r="F20" s="107">
        <v>11.54</v>
      </c>
    </row>
    <row r="21" spans="1:6" ht="15.75" customHeight="1" x14ac:dyDescent="0.25">
      <c r="B21" s="99" t="s">
        <v>10</v>
      </c>
      <c r="C21" s="106">
        <v>1</v>
      </c>
      <c r="D21" s="107">
        <v>2.0699999999999998</v>
      </c>
      <c r="E21" s="107">
        <v>8.02</v>
      </c>
      <c r="F21" s="107">
        <v>11.54</v>
      </c>
    </row>
    <row r="22" spans="1:6" ht="15.75" customHeight="1" x14ac:dyDescent="0.25">
      <c r="B22" s="99" t="s">
        <v>13</v>
      </c>
      <c r="C22" s="106">
        <v>1</v>
      </c>
      <c r="D22" s="107">
        <v>1</v>
      </c>
      <c r="E22" s="107">
        <v>999.99</v>
      </c>
      <c r="F22" s="107">
        <v>999.99</v>
      </c>
    </row>
    <row r="23" spans="1:6" ht="15.75" customHeight="1" x14ac:dyDescent="0.25">
      <c r="B23" s="99" t="s">
        <v>14</v>
      </c>
      <c r="C23" s="106">
        <v>1</v>
      </c>
      <c r="D23" s="107">
        <v>1</v>
      </c>
      <c r="E23" s="107">
        <v>1</v>
      </c>
      <c r="F23" s="107">
        <v>1</v>
      </c>
    </row>
    <row r="24" spans="1:6" ht="15.75" customHeight="1" x14ac:dyDescent="0.25">
      <c r="B24" s="99" t="s">
        <v>27</v>
      </c>
      <c r="C24" s="106">
        <v>1</v>
      </c>
      <c r="D24" s="107">
        <v>1</v>
      </c>
      <c r="E24" s="107">
        <v>1</v>
      </c>
      <c r="F24" s="107">
        <v>1</v>
      </c>
    </row>
    <row r="25" spans="1:6" ht="15.75" customHeight="1" x14ac:dyDescent="0.25">
      <c r="B25" s="99" t="s">
        <v>15</v>
      </c>
      <c r="C25" s="106">
        <v>1</v>
      </c>
      <c r="D25" s="107">
        <v>1</v>
      </c>
      <c r="E25" s="107">
        <v>1</v>
      </c>
      <c r="F25" s="107">
        <v>1</v>
      </c>
    </row>
    <row r="26" spans="1:6" ht="15.75" customHeight="1" x14ac:dyDescent="0.25">
      <c r="B26" s="129"/>
    </row>
    <row r="27" spans="1:6" ht="15.75" customHeight="1" x14ac:dyDescent="0.3">
      <c r="A27" s="121" t="s">
        <v>280</v>
      </c>
      <c r="B27" s="131"/>
      <c r="C27" s="132"/>
      <c r="D27" s="133"/>
      <c r="E27" s="133"/>
      <c r="F27" s="133"/>
    </row>
    <row r="28" spans="1:6" s="123" customFormat="1" ht="18.75" customHeight="1" x14ac:dyDescent="0.3">
      <c r="A28" s="122" t="s">
        <v>221</v>
      </c>
    </row>
    <row r="29" spans="1:6" ht="15.75" customHeight="1" x14ac:dyDescent="0.3">
      <c r="B29" s="93"/>
      <c r="C29" s="94" t="s">
        <v>26</v>
      </c>
      <c r="D29" s="95" t="s">
        <v>12</v>
      </c>
      <c r="E29" s="95" t="s">
        <v>11</v>
      </c>
      <c r="F29" s="95" t="s">
        <v>9</v>
      </c>
    </row>
    <row r="30" spans="1:6" ht="15.75" customHeight="1" x14ac:dyDescent="0.3">
      <c r="A30" s="116" t="s">
        <v>288</v>
      </c>
      <c r="B30" s="96"/>
      <c r="C30" s="124"/>
      <c r="D30" s="125"/>
      <c r="E30" s="125"/>
      <c r="F30" s="125"/>
    </row>
    <row r="31" spans="1:6" ht="15.75" customHeight="1" x14ac:dyDescent="0.25">
      <c r="B31" s="99" t="s">
        <v>75</v>
      </c>
      <c r="C31" s="134">
        <f>C4*0.9</f>
        <v>0.9</v>
      </c>
      <c r="D31" s="134">
        <f t="shared" ref="D31:F31" si="0">D4*0.9</f>
        <v>0.9</v>
      </c>
      <c r="E31" s="134">
        <f t="shared" si="0"/>
        <v>0.9</v>
      </c>
      <c r="F31" s="134">
        <f t="shared" si="0"/>
        <v>0.9</v>
      </c>
    </row>
    <row r="32" spans="1:6" ht="15.75" customHeight="1" x14ac:dyDescent="0.25">
      <c r="B32" s="99" t="s">
        <v>76</v>
      </c>
      <c r="C32" s="134">
        <f t="shared" ref="C32:F34" si="1">C5*0.9</f>
        <v>0.9</v>
      </c>
      <c r="D32" s="134">
        <f t="shared" si="1"/>
        <v>1.2689999999999999</v>
      </c>
      <c r="E32" s="134">
        <f t="shared" si="1"/>
        <v>1.341</v>
      </c>
      <c r="F32" s="134">
        <f t="shared" si="1"/>
        <v>2.7269999999999999</v>
      </c>
    </row>
    <row r="33" spans="1:6" ht="15.75" customHeight="1" x14ac:dyDescent="0.25">
      <c r="B33" s="99" t="s">
        <v>77</v>
      </c>
      <c r="C33" s="134">
        <f t="shared" si="1"/>
        <v>0.9</v>
      </c>
      <c r="D33" s="134">
        <f t="shared" si="1"/>
        <v>1.0620000000000001</v>
      </c>
      <c r="E33" s="134">
        <f t="shared" si="1"/>
        <v>0.9900000000000001</v>
      </c>
      <c r="F33" s="134">
        <f t="shared" si="1"/>
        <v>1.593</v>
      </c>
    </row>
    <row r="34" spans="1:6" ht="15.75" customHeight="1" x14ac:dyDescent="0.25">
      <c r="B34" s="99" t="s">
        <v>78</v>
      </c>
      <c r="C34" s="134">
        <f t="shared" si="1"/>
        <v>0.9</v>
      </c>
      <c r="D34" s="134">
        <f t="shared" si="1"/>
        <v>0.9</v>
      </c>
      <c r="E34" s="134">
        <f t="shared" si="1"/>
        <v>0.9</v>
      </c>
      <c r="F34" s="134">
        <f t="shared" si="1"/>
        <v>0.9</v>
      </c>
    </row>
    <row r="35" spans="1:6" ht="15.75" customHeight="1" x14ac:dyDescent="0.25">
      <c r="C35" s="126"/>
      <c r="D35" s="118"/>
      <c r="E35" s="118"/>
      <c r="F35" s="118"/>
    </row>
    <row r="36" spans="1:6" ht="15.75" customHeight="1" x14ac:dyDescent="0.3">
      <c r="A36" s="116" t="s">
        <v>289</v>
      </c>
      <c r="C36" s="134">
        <f>C9*0.9</f>
        <v>0.9</v>
      </c>
      <c r="D36" s="134">
        <f t="shared" ref="D36:F36" si="2">D9*0.9</f>
        <v>1.377</v>
      </c>
      <c r="E36" s="134">
        <f t="shared" si="2"/>
        <v>1.1880000000000002</v>
      </c>
      <c r="F36" s="134">
        <f t="shared" si="2"/>
        <v>1.377</v>
      </c>
    </row>
    <row r="38" spans="1:6" ht="15.75" customHeight="1" x14ac:dyDescent="0.3">
      <c r="A38" s="122" t="s">
        <v>224</v>
      </c>
      <c r="B38" s="123"/>
      <c r="C38" s="127"/>
      <c r="D38" s="128"/>
      <c r="E38" s="128"/>
      <c r="F38" s="128"/>
    </row>
    <row r="39" spans="1:6" ht="15.75" customHeight="1" x14ac:dyDescent="0.3">
      <c r="A39" s="116" t="s">
        <v>290</v>
      </c>
      <c r="C39" s="126"/>
      <c r="D39" s="118"/>
      <c r="E39" s="118"/>
      <c r="F39" s="118"/>
    </row>
    <row r="40" spans="1:6" ht="15.75" customHeight="1" x14ac:dyDescent="0.25">
      <c r="B40" s="129" t="s">
        <v>291</v>
      </c>
      <c r="C40" s="134">
        <f>C13*0.9</f>
        <v>0.9</v>
      </c>
      <c r="D40" s="134">
        <f t="shared" ref="D40:F40" si="3">D13*0.9</f>
        <v>4.5</v>
      </c>
      <c r="E40" s="134">
        <f t="shared" si="3"/>
        <v>5.7600000000000007</v>
      </c>
      <c r="F40" s="134">
        <f t="shared" si="3"/>
        <v>41.85</v>
      </c>
    </row>
    <row r="41" spans="1:6" ht="15.75" customHeight="1" x14ac:dyDescent="0.25">
      <c r="B41" s="129" t="s">
        <v>292</v>
      </c>
      <c r="C41" s="134">
        <f t="shared" ref="C41:F42" si="4">C14*0.9</f>
        <v>0.9</v>
      </c>
      <c r="D41" s="134">
        <f t="shared" si="4"/>
        <v>2.2680000000000002</v>
      </c>
      <c r="E41" s="134">
        <f t="shared" si="4"/>
        <v>1.764</v>
      </c>
      <c r="F41" s="134">
        <f t="shared" si="4"/>
        <v>3.7710000000000004</v>
      </c>
    </row>
    <row r="42" spans="1:6" ht="15.75" customHeight="1" x14ac:dyDescent="0.25">
      <c r="B42" s="129" t="s">
        <v>293</v>
      </c>
      <c r="C42" s="134">
        <f t="shared" si="4"/>
        <v>0.9</v>
      </c>
      <c r="D42" s="134">
        <f t="shared" si="4"/>
        <v>2.2680000000000002</v>
      </c>
      <c r="E42" s="134">
        <f t="shared" si="4"/>
        <v>1.764</v>
      </c>
      <c r="F42" s="134">
        <f t="shared" si="4"/>
        <v>3.7710000000000004</v>
      </c>
    </row>
    <row r="43" spans="1:6" ht="15.75" customHeight="1" x14ac:dyDescent="0.3">
      <c r="A43" s="116"/>
      <c r="B43" s="129"/>
      <c r="C43" s="97"/>
      <c r="D43" s="118"/>
      <c r="E43" s="118"/>
      <c r="F43" s="118"/>
    </row>
    <row r="44" spans="1:6" ht="15.75" customHeight="1" x14ac:dyDescent="0.3">
      <c r="A44" s="116" t="s">
        <v>294</v>
      </c>
      <c r="B44" s="96"/>
      <c r="C44" s="98"/>
      <c r="D44" s="130"/>
      <c r="E44" s="130"/>
      <c r="F44" s="130"/>
    </row>
    <row r="45" spans="1:6" ht="15.75" customHeight="1" x14ac:dyDescent="0.25">
      <c r="B45" s="99" t="s">
        <v>73</v>
      </c>
      <c r="C45" s="134">
        <f>C18*0.9</f>
        <v>0.9</v>
      </c>
      <c r="D45" s="134">
        <f t="shared" ref="D45:F45" si="5">D18*0.9</f>
        <v>0.9</v>
      </c>
      <c r="E45" s="134">
        <f t="shared" si="5"/>
        <v>0.9</v>
      </c>
      <c r="F45" s="134">
        <f t="shared" si="5"/>
        <v>0.9</v>
      </c>
    </row>
    <row r="46" spans="1:6" ht="15.75" customHeight="1" x14ac:dyDescent="0.25">
      <c r="B46" s="99" t="s">
        <v>7</v>
      </c>
      <c r="C46" s="134">
        <f t="shared" ref="C46:F52" si="6">C19*0.9</f>
        <v>0.9</v>
      </c>
      <c r="D46" s="134">
        <f t="shared" si="6"/>
        <v>1.863</v>
      </c>
      <c r="E46" s="134">
        <f t="shared" si="6"/>
        <v>7.218</v>
      </c>
      <c r="F46" s="134">
        <f t="shared" si="6"/>
        <v>10.385999999999999</v>
      </c>
    </row>
    <row r="47" spans="1:6" ht="15.75" customHeight="1" x14ac:dyDescent="0.25">
      <c r="B47" s="99" t="s">
        <v>8</v>
      </c>
      <c r="C47" s="134">
        <f t="shared" si="6"/>
        <v>0.9</v>
      </c>
      <c r="D47" s="134">
        <f t="shared" si="6"/>
        <v>1.863</v>
      </c>
      <c r="E47" s="134">
        <f t="shared" si="6"/>
        <v>7.218</v>
      </c>
      <c r="F47" s="134">
        <f t="shared" si="6"/>
        <v>10.385999999999999</v>
      </c>
    </row>
    <row r="48" spans="1:6" ht="15.75" customHeight="1" x14ac:dyDescent="0.25">
      <c r="B48" s="99" t="s">
        <v>10</v>
      </c>
      <c r="C48" s="134">
        <f t="shared" si="6"/>
        <v>0.9</v>
      </c>
      <c r="D48" s="134">
        <f t="shared" si="6"/>
        <v>1.863</v>
      </c>
      <c r="E48" s="134">
        <f t="shared" si="6"/>
        <v>7.218</v>
      </c>
      <c r="F48" s="134">
        <f t="shared" si="6"/>
        <v>10.385999999999999</v>
      </c>
    </row>
    <row r="49" spans="1:6" ht="15.75" customHeight="1" x14ac:dyDescent="0.25">
      <c r="B49" s="99" t="s">
        <v>13</v>
      </c>
      <c r="C49" s="134">
        <f t="shared" si="6"/>
        <v>0.9</v>
      </c>
      <c r="D49" s="134">
        <f t="shared" si="6"/>
        <v>0.9</v>
      </c>
      <c r="E49" s="134">
        <f t="shared" si="6"/>
        <v>899.99099999999999</v>
      </c>
      <c r="F49" s="134">
        <f t="shared" si="6"/>
        <v>899.99099999999999</v>
      </c>
    </row>
    <row r="50" spans="1:6" ht="15.75" customHeight="1" x14ac:dyDescent="0.25">
      <c r="B50" s="99" t="s">
        <v>14</v>
      </c>
      <c r="C50" s="134">
        <f t="shared" si="6"/>
        <v>0.9</v>
      </c>
      <c r="D50" s="134">
        <f t="shared" si="6"/>
        <v>0.9</v>
      </c>
      <c r="E50" s="134">
        <f t="shared" si="6"/>
        <v>0.9</v>
      </c>
      <c r="F50" s="134">
        <f t="shared" si="6"/>
        <v>0.9</v>
      </c>
    </row>
    <row r="51" spans="1:6" ht="15.75" customHeight="1" x14ac:dyDescent="0.25">
      <c r="B51" s="99" t="s">
        <v>27</v>
      </c>
      <c r="C51" s="134">
        <f t="shared" si="6"/>
        <v>0.9</v>
      </c>
      <c r="D51" s="134">
        <f t="shared" si="6"/>
        <v>0.9</v>
      </c>
      <c r="E51" s="134">
        <f t="shared" si="6"/>
        <v>0.9</v>
      </c>
      <c r="F51" s="134">
        <f t="shared" si="6"/>
        <v>0.9</v>
      </c>
    </row>
    <row r="52" spans="1:6" ht="15.75" customHeight="1" x14ac:dyDescent="0.25">
      <c r="B52" s="99" t="s">
        <v>15</v>
      </c>
      <c r="C52" s="134">
        <f t="shared" si="6"/>
        <v>0.9</v>
      </c>
      <c r="D52" s="134">
        <f t="shared" si="6"/>
        <v>0.9</v>
      </c>
      <c r="E52" s="134">
        <f t="shared" si="6"/>
        <v>0.9</v>
      </c>
      <c r="F52" s="134">
        <f t="shared" si="6"/>
        <v>0.9</v>
      </c>
    </row>
    <row r="54" spans="1:6" ht="15.75" customHeight="1" x14ac:dyDescent="0.3">
      <c r="A54" s="121" t="s">
        <v>284</v>
      </c>
      <c r="B54" s="131"/>
      <c r="C54" s="132"/>
      <c r="D54" s="133"/>
      <c r="E54" s="133"/>
      <c r="F54" s="133"/>
    </row>
    <row r="55" spans="1:6" s="123" customFormat="1" ht="18.75" customHeight="1" x14ac:dyDescent="0.3">
      <c r="A55" s="122" t="s">
        <v>221</v>
      </c>
    </row>
    <row r="56" spans="1:6" ht="15.75" customHeight="1" x14ac:dyDescent="0.3">
      <c r="B56" s="93"/>
      <c r="C56" s="94" t="s">
        <v>26</v>
      </c>
      <c r="D56" s="95" t="s">
        <v>12</v>
      </c>
      <c r="E56" s="95" t="s">
        <v>11</v>
      </c>
      <c r="F56" s="95" t="s">
        <v>9</v>
      </c>
    </row>
    <row r="57" spans="1:6" ht="15.75" customHeight="1" x14ac:dyDescent="0.3">
      <c r="A57" s="116" t="s">
        <v>295</v>
      </c>
      <c r="B57" s="96"/>
      <c r="C57" s="124"/>
      <c r="D57" s="125"/>
      <c r="E57" s="125"/>
      <c r="F57" s="125"/>
    </row>
    <row r="58" spans="1:6" ht="15.75" customHeight="1" x14ac:dyDescent="0.25">
      <c r="B58" s="99" t="s">
        <v>75</v>
      </c>
      <c r="C58" s="134">
        <f>C4*1.05</f>
        <v>1.05</v>
      </c>
      <c r="D58" s="134">
        <f t="shared" ref="D58:F58" si="7">D4*1.05</f>
        <v>1.05</v>
      </c>
      <c r="E58" s="134">
        <f t="shared" si="7"/>
        <v>1.05</v>
      </c>
      <c r="F58" s="134">
        <f t="shared" si="7"/>
        <v>1.05</v>
      </c>
    </row>
    <row r="59" spans="1:6" ht="15.75" customHeight="1" x14ac:dyDescent="0.25">
      <c r="B59" s="99" t="s">
        <v>76</v>
      </c>
      <c r="C59" s="134">
        <f t="shared" ref="C59:F61" si="8">C5*1.05</f>
        <v>1.05</v>
      </c>
      <c r="D59" s="134">
        <f t="shared" si="8"/>
        <v>1.4804999999999999</v>
      </c>
      <c r="E59" s="134">
        <f t="shared" si="8"/>
        <v>1.5645</v>
      </c>
      <c r="F59" s="134">
        <f t="shared" si="8"/>
        <v>3.1814999999999998</v>
      </c>
    </row>
    <row r="60" spans="1:6" ht="15.75" customHeight="1" x14ac:dyDescent="0.25">
      <c r="B60" s="99" t="s">
        <v>77</v>
      </c>
      <c r="C60" s="134">
        <f t="shared" si="8"/>
        <v>1.05</v>
      </c>
      <c r="D60" s="134">
        <f t="shared" si="8"/>
        <v>1.2389999999999999</v>
      </c>
      <c r="E60" s="134">
        <f t="shared" si="8"/>
        <v>1.1550000000000002</v>
      </c>
      <c r="F60" s="134">
        <f t="shared" si="8"/>
        <v>1.8585</v>
      </c>
    </row>
    <row r="61" spans="1:6" ht="15.75" customHeight="1" x14ac:dyDescent="0.25">
      <c r="B61" s="99" t="s">
        <v>78</v>
      </c>
      <c r="C61" s="134">
        <f t="shared" si="8"/>
        <v>1.05</v>
      </c>
      <c r="D61" s="134">
        <f t="shared" si="8"/>
        <v>1.05</v>
      </c>
      <c r="E61" s="134">
        <f t="shared" si="8"/>
        <v>1.05</v>
      </c>
      <c r="F61" s="134">
        <f t="shared" si="8"/>
        <v>1.05</v>
      </c>
    </row>
    <row r="62" spans="1:6" ht="15.75" customHeight="1" x14ac:dyDescent="0.25">
      <c r="C62" s="126"/>
      <c r="D62" s="118"/>
      <c r="E62" s="118"/>
      <c r="F62" s="118"/>
    </row>
    <row r="63" spans="1:6" ht="15.75" customHeight="1" x14ac:dyDescent="0.3">
      <c r="A63" s="116" t="s">
        <v>296</v>
      </c>
      <c r="C63" s="134">
        <f>C9*1.05</f>
        <v>1.05</v>
      </c>
      <c r="D63" s="134">
        <f t="shared" ref="D63:F63" si="9">D9*1.05</f>
        <v>1.6065</v>
      </c>
      <c r="E63" s="134">
        <f t="shared" si="9"/>
        <v>1.3860000000000001</v>
      </c>
      <c r="F63" s="134">
        <f t="shared" si="9"/>
        <v>1.6065</v>
      </c>
    </row>
    <row r="65" spans="1:6" ht="15.75" customHeight="1" x14ac:dyDescent="0.3">
      <c r="A65" s="122" t="s">
        <v>224</v>
      </c>
      <c r="B65" s="123"/>
      <c r="C65" s="127"/>
      <c r="D65" s="128"/>
      <c r="E65" s="128"/>
      <c r="F65" s="128"/>
    </row>
    <row r="66" spans="1:6" ht="15.75" customHeight="1" x14ac:dyDescent="0.3">
      <c r="A66" s="116" t="s">
        <v>297</v>
      </c>
      <c r="C66" s="126"/>
      <c r="D66" s="118"/>
      <c r="E66" s="118"/>
      <c r="F66" s="118"/>
    </row>
    <row r="67" spans="1:6" ht="15.75" customHeight="1" x14ac:dyDescent="0.25">
      <c r="B67" s="129" t="s">
        <v>298</v>
      </c>
      <c r="C67" s="134">
        <f>C13*1.05</f>
        <v>1.05</v>
      </c>
      <c r="D67" s="134">
        <f t="shared" ref="D67:F67" si="10">D13*1.05</f>
        <v>5.25</v>
      </c>
      <c r="E67" s="134">
        <f t="shared" si="10"/>
        <v>6.7200000000000006</v>
      </c>
      <c r="F67" s="134">
        <f t="shared" si="10"/>
        <v>48.825000000000003</v>
      </c>
    </row>
    <row r="68" spans="1:6" ht="15.75" customHeight="1" x14ac:dyDescent="0.25">
      <c r="B68" s="129" t="s">
        <v>299</v>
      </c>
      <c r="C68" s="134">
        <f t="shared" ref="C68:F69" si="11">C14*1.05</f>
        <v>1.05</v>
      </c>
      <c r="D68" s="134">
        <f t="shared" si="11"/>
        <v>2.6460000000000004</v>
      </c>
      <c r="E68" s="134">
        <f t="shared" si="11"/>
        <v>2.0579999999999998</v>
      </c>
      <c r="F68" s="134">
        <f t="shared" si="11"/>
        <v>4.3995000000000006</v>
      </c>
    </row>
    <row r="69" spans="1:6" ht="15.75" customHeight="1" x14ac:dyDescent="0.25">
      <c r="B69" s="129" t="s">
        <v>300</v>
      </c>
      <c r="C69" s="134">
        <f t="shared" si="11"/>
        <v>1.05</v>
      </c>
      <c r="D69" s="134">
        <f t="shared" si="11"/>
        <v>2.6460000000000004</v>
      </c>
      <c r="E69" s="134">
        <f t="shared" si="11"/>
        <v>2.0579999999999998</v>
      </c>
      <c r="F69" s="134">
        <f t="shared" si="11"/>
        <v>4.3995000000000006</v>
      </c>
    </row>
    <row r="70" spans="1:6" ht="15.75" customHeight="1" x14ac:dyDescent="0.3">
      <c r="A70" s="116"/>
      <c r="B70" s="129"/>
      <c r="C70" s="97"/>
      <c r="D70" s="118"/>
      <c r="E70" s="118"/>
      <c r="F70" s="118"/>
    </row>
    <row r="71" spans="1:6" ht="15.75" customHeight="1" x14ac:dyDescent="0.3">
      <c r="A71" s="116" t="s">
        <v>301</v>
      </c>
      <c r="B71" s="96"/>
      <c r="C71" s="98"/>
      <c r="D71" s="130"/>
      <c r="E71" s="130"/>
      <c r="F71" s="130"/>
    </row>
    <row r="72" spans="1:6" ht="15.75" customHeight="1" x14ac:dyDescent="0.25">
      <c r="B72" s="99" t="s">
        <v>73</v>
      </c>
      <c r="C72" s="134">
        <f>C18*1.05</f>
        <v>1.05</v>
      </c>
      <c r="D72" s="134">
        <f t="shared" ref="D72:F72" si="12">D18*1.05</f>
        <v>1.05</v>
      </c>
      <c r="E72" s="134">
        <f t="shared" si="12"/>
        <v>1.05</v>
      </c>
      <c r="F72" s="134">
        <f t="shared" si="12"/>
        <v>1.05</v>
      </c>
    </row>
    <row r="73" spans="1:6" ht="15.75" customHeight="1" x14ac:dyDescent="0.25">
      <c r="B73" s="99" t="s">
        <v>7</v>
      </c>
      <c r="C73" s="134">
        <f t="shared" ref="C73:F79" si="13">C19*1.05</f>
        <v>1.05</v>
      </c>
      <c r="D73" s="134">
        <f t="shared" si="13"/>
        <v>2.1734999999999998</v>
      </c>
      <c r="E73" s="134">
        <f t="shared" si="13"/>
        <v>8.4209999999999994</v>
      </c>
      <c r="F73" s="134">
        <f t="shared" si="13"/>
        <v>12.116999999999999</v>
      </c>
    </row>
    <row r="74" spans="1:6" ht="15.75" customHeight="1" x14ac:dyDescent="0.25">
      <c r="B74" s="99" t="s">
        <v>8</v>
      </c>
      <c r="C74" s="134">
        <f t="shared" si="13"/>
        <v>1.05</v>
      </c>
      <c r="D74" s="134">
        <f t="shared" si="13"/>
        <v>2.1734999999999998</v>
      </c>
      <c r="E74" s="134">
        <f t="shared" si="13"/>
        <v>8.4209999999999994</v>
      </c>
      <c r="F74" s="134">
        <f t="shared" si="13"/>
        <v>12.116999999999999</v>
      </c>
    </row>
    <row r="75" spans="1:6" ht="15.75" customHeight="1" x14ac:dyDescent="0.25">
      <c r="B75" s="99" t="s">
        <v>10</v>
      </c>
      <c r="C75" s="134">
        <f t="shared" si="13"/>
        <v>1.05</v>
      </c>
      <c r="D75" s="134">
        <f t="shared" si="13"/>
        <v>2.1734999999999998</v>
      </c>
      <c r="E75" s="134">
        <f t="shared" si="13"/>
        <v>8.4209999999999994</v>
      </c>
      <c r="F75" s="134">
        <f t="shared" si="13"/>
        <v>12.116999999999999</v>
      </c>
    </row>
    <row r="76" spans="1:6" ht="15.75" customHeight="1" x14ac:dyDescent="0.25">
      <c r="B76" s="99" t="s">
        <v>13</v>
      </c>
      <c r="C76" s="134">
        <f t="shared" si="13"/>
        <v>1.05</v>
      </c>
      <c r="D76" s="134">
        <f t="shared" si="13"/>
        <v>1.05</v>
      </c>
      <c r="E76" s="134">
        <f t="shared" si="13"/>
        <v>1049.9895000000001</v>
      </c>
      <c r="F76" s="134">
        <f t="shared" si="13"/>
        <v>1049.9895000000001</v>
      </c>
    </row>
    <row r="77" spans="1:6" ht="15.75" customHeight="1" x14ac:dyDescent="0.25">
      <c r="B77" s="99" t="s">
        <v>14</v>
      </c>
      <c r="C77" s="134">
        <f t="shared" si="13"/>
        <v>1.05</v>
      </c>
      <c r="D77" s="134">
        <f t="shared" si="13"/>
        <v>1.05</v>
      </c>
      <c r="E77" s="134">
        <f t="shared" si="13"/>
        <v>1.05</v>
      </c>
      <c r="F77" s="134">
        <f t="shared" si="13"/>
        <v>1.05</v>
      </c>
    </row>
    <row r="78" spans="1:6" ht="15.75" customHeight="1" x14ac:dyDescent="0.25">
      <c r="B78" s="99" t="s">
        <v>27</v>
      </c>
      <c r="C78" s="134">
        <f t="shared" si="13"/>
        <v>1.05</v>
      </c>
      <c r="D78" s="134">
        <f t="shared" si="13"/>
        <v>1.05</v>
      </c>
      <c r="E78" s="134">
        <f t="shared" si="13"/>
        <v>1.05</v>
      </c>
      <c r="F78" s="134">
        <f t="shared" si="13"/>
        <v>1.05</v>
      </c>
    </row>
    <row r="79" spans="1:6" ht="15.75" customHeight="1" x14ac:dyDescent="0.25">
      <c r="B79" s="99" t="s">
        <v>15</v>
      </c>
      <c r="C79" s="134">
        <f t="shared" si="13"/>
        <v>1.05</v>
      </c>
      <c r="D79" s="134">
        <f t="shared" si="13"/>
        <v>1.05</v>
      </c>
      <c r="E79" s="134">
        <f t="shared" si="13"/>
        <v>1.05</v>
      </c>
      <c r="F79" s="134">
        <f t="shared" si="13"/>
        <v>1.05</v>
      </c>
    </row>
  </sheetData>
  <sheetProtection algorithmName="SHA-512" hashValue="Tf8+nuV0VgYJOS/g6wH869mWFL5jnnbcwM9VbbLIOsqq+CEs6CuO3wHz+64kO/622ZAe89MPwFUSE/qA1VusOw==" saltValue="jqEdyJStgPGnCZ+pAVY9+Q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8" zoomScaleNormal="100" workbookViewId="0">
      <selection activeCell="F8" sqref="A1:XFD1048576"/>
    </sheetView>
  </sheetViews>
  <sheetFormatPr defaultColWidth="12.81640625" defaultRowHeight="12.5" x14ac:dyDescent="0.25"/>
  <cols>
    <col min="1" max="1" width="27.1796875" style="115" customWidth="1"/>
    <col min="2" max="2" width="26.90625" style="115" customWidth="1"/>
    <col min="3" max="3" width="18.36328125" style="115" customWidth="1"/>
    <col min="4" max="8" width="14.81640625" style="115" customWidth="1"/>
    <col min="9" max="12" width="15.36328125" style="115" bestFit="1" customWidth="1"/>
    <col min="13" max="16" width="16.90625" style="115" bestFit="1" customWidth="1"/>
    <col min="17" max="16384" width="12.81640625" style="115"/>
  </cols>
  <sheetData>
    <row r="1" spans="1:16" s="123" customFormat="1" ht="13" x14ac:dyDescent="0.3">
      <c r="A1" s="122" t="s">
        <v>230</v>
      </c>
    </row>
    <row r="2" spans="1:16" ht="13" x14ac:dyDescent="0.3">
      <c r="A2" s="135" t="s">
        <v>211</v>
      </c>
      <c r="B2" s="136" t="s">
        <v>231</v>
      </c>
      <c r="C2" s="136" t="s">
        <v>232</v>
      </c>
      <c r="D2" s="95" t="s">
        <v>1</v>
      </c>
      <c r="E2" s="95" t="s">
        <v>2</v>
      </c>
      <c r="F2" s="95" t="s">
        <v>3</v>
      </c>
      <c r="G2" s="95" t="s">
        <v>4</v>
      </c>
      <c r="H2" s="95" t="s">
        <v>5</v>
      </c>
      <c r="I2" s="100"/>
      <c r="J2" s="100"/>
      <c r="K2" s="100"/>
      <c r="L2" s="100"/>
      <c r="M2" s="100"/>
      <c r="N2" s="100"/>
      <c r="O2" s="100"/>
      <c r="P2" s="100"/>
    </row>
    <row r="3" spans="1:16" ht="13" x14ac:dyDescent="0.3">
      <c r="A3" s="116"/>
      <c r="B3" s="115" t="s">
        <v>71</v>
      </c>
      <c r="C3" s="137" t="s">
        <v>233</v>
      </c>
      <c r="D3" s="106">
        <v>1</v>
      </c>
      <c r="E3" s="106">
        <v>1</v>
      </c>
      <c r="F3" s="106">
        <v>1</v>
      </c>
      <c r="G3" s="106">
        <v>1</v>
      </c>
      <c r="H3" s="106">
        <v>1</v>
      </c>
      <c r="I3" s="135"/>
      <c r="J3" s="135"/>
      <c r="K3" s="135"/>
      <c r="L3" s="135"/>
      <c r="M3" s="135"/>
      <c r="N3" s="135"/>
      <c r="O3" s="135"/>
      <c r="P3" s="135"/>
    </row>
    <row r="4" spans="1:16" x14ac:dyDescent="0.25">
      <c r="C4" s="137" t="s">
        <v>234</v>
      </c>
      <c r="D4" s="107">
        <v>1</v>
      </c>
      <c r="E4" s="107">
        <v>1.67</v>
      </c>
      <c r="F4" s="107">
        <v>1.67</v>
      </c>
      <c r="G4" s="107">
        <v>1.67</v>
      </c>
      <c r="H4" s="107">
        <v>1.67</v>
      </c>
      <c r="I4" s="135"/>
      <c r="J4" s="135"/>
      <c r="K4" s="135"/>
      <c r="L4" s="135"/>
      <c r="M4" s="135"/>
      <c r="N4" s="135"/>
      <c r="O4" s="135"/>
      <c r="P4" s="135"/>
    </row>
    <row r="5" spans="1:16" x14ac:dyDescent="0.25">
      <c r="C5" s="137" t="s">
        <v>235</v>
      </c>
      <c r="D5" s="107">
        <v>1</v>
      </c>
      <c r="E5" s="107">
        <v>2.38</v>
      </c>
      <c r="F5" s="107">
        <v>2.38</v>
      </c>
      <c r="G5" s="107">
        <v>2.38</v>
      </c>
      <c r="H5" s="107">
        <v>2.38</v>
      </c>
      <c r="I5" s="135"/>
      <c r="J5" s="135"/>
      <c r="K5" s="135"/>
      <c r="L5" s="135"/>
      <c r="M5" s="135"/>
      <c r="N5" s="135"/>
      <c r="O5" s="135"/>
      <c r="P5" s="135"/>
    </row>
    <row r="6" spans="1:16" x14ac:dyDescent="0.25">
      <c r="C6" s="137" t="s">
        <v>236</v>
      </c>
      <c r="D6" s="107">
        <v>1</v>
      </c>
      <c r="E6" s="107">
        <v>6.33</v>
      </c>
      <c r="F6" s="107">
        <v>6.33</v>
      </c>
      <c r="G6" s="107">
        <v>6.33</v>
      </c>
      <c r="H6" s="107">
        <v>6.33</v>
      </c>
      <c r="I6" s="135"/>
      <c r="J6" s="135"/>
      <c r="K6" s="135"/>
      <c r="L6" s="135"/>
      <c r="M6" s="135"/>
      <c r="N6" s="135"/>
      <c r="O6" s="135"/>
      <c r="P6" s="135"/>
    </row>
    <row r="7" spans="1:16" x14ac:dyDescent="0.25">
      <c r="B7" s="115" t="s">
        <v>16</v>
      </c>
      <c r="C7" s="137" t="s">
        <v>233</v>
      </c>
      <c r="D7" s="106">
        <v>1</v>
      </c>
      <c r="E7" s="106">
        <v>1</v>
      </c>
      <c r="F7" s="106">
        <v>1</v>
      </c>
      <c r="G7" s="106">
        <v>1</v>
      </c>
      <c r="H7" s="106">
        <v>1</v>
      </c>
      <c r="I7" s="135"/>
      <c r="J7" s="135"/>
      <c r="K7" s="135"/>
      <c r="L7" s="135"/>
      <c r="M7" s="135"/>
      <c r="N7" s="135"/>
      <c r="O7" s="135"/>
      <c r="P7" s="135"/>
    </row>
    <row r="8" spans="1:16" x14ac:dyDescent="0.25">
      <c r="C8" s="137" t="s">
        <v>234</v>
      </c>
      <c r="D8" s="107">
        <v>1</v>
      </c>
      <c r="E8" s="107">
        <v>1.55</v>
      </c>
      <c r="F8" s="107">
        <v>1.55</v>
      </c>
      <c r="G8" s="107">
        <v>1.55</v>
      </c>
      <c r="H8" s="107">
        <v>1.55</v>
      </c>
      <c r="I8" s="135"/>
      <c r="J8" s="135"/>
      <c r="K8" s="135"/>
      <c r="L8" s="135"/>
      <c r="M8" s="135"/>
      <c r="N8" s="135"/>
      <c r="O8" s="135"/>
      <c r="P8" s="135"/>
    </row>
    <row r="9" spans="1:16" x14ac:dyDescent="0.25">
      <c r="C9" s="137" t="s">
        <v>235</v>
      </c>
      <c r="D9" s="107">
        <v>1</v>
      </c>
      <c r="E9" s="107">
        <v>2.1800000000000002</v>
      </c>
      <c r="F9" s="107">
        <v>2.1800000000000002</v>
      </c>
      <c r="G9" s="107">
        <v>2.1800000000000002</v>
      </c>
      <c r="H9" s="107">
        <v>2.1800000000000002</v>
      </c>
      <c r="I9" s="135"/>
      <c r="J9" s="135"/>
      <c r="K9" s="135"/>
      <c r="L9" s="135"/>
      <c r="M9" s="135"/>
      <c r="N9" s="135"/>
      <c r="O9" s="135"/>
      <c r="P9" s="135"/>
    </row>
    <row r="10" spans="1:16" x14ac:dyDescent="0.25">
      <c r="C10" s="137" t="s">
        <v>236</v>
      </c>
      <c r="D10" s="107">
        <v>1</v>
      </c>
      <c r="E10" s="107">
        <v>6.39</v>
      </c>
      <c r="F10" s="107">
        <v>6.39</v>
      </c>
      <c r="G10" s="107">
        <v>6.39</v>
      </c>
      <c r="H10" s="107">
        <v>6.39</v>
      </c>
      <c r="I10" s="135"/>
      <c r="J10" s="135"/>
      <c r="K10" s="135"/>
      <c r="L10" s="135"/>
      <c r="M10" s="135"/>
      <c r="N10" s="135"/>
      <c r="O10" s="135"/>
      <c r="P10" s="135"/>
    </row>
    <row r="11" spans="1:16" x14ac:dyDescent="0.25">
      <c r="B11" s="115" t="s">
        <v>18</v>
      </c>
      <c r="C11" s="137" t="s">
        <v>233</v>
      </c>
      <c r="D11" s="106">
        <v>1</v>
      </c>
      <c r="E11" s="106">
        <v>1</v>
      </c>
      <c r="F11" s="106">
        <v>1</v>
      </c>
      <c r="G11" s="106">
        <v>1</v>
      </c>
      <c r="H11" s="106">
        <v>1</v>
      </c>
      <c r="I11" s="135"/>
      <c r="J11" s="135"/>
      <c r="K11" s="135"/>
      <c r="L11" s="135"/>
      <c r="M11" s="135"/>
      <c r="N11" s="135"/>
      <c r="O11" s="135"/>
      <c r="P11" s="135"/>
    </row>
    <row r="12" spans="1:16" x14ac:dyDescent="0.25">
      <c r="C12" s="137" t="s">
        <v>234</v>
      </c>
      <c r="D12" s="107">
        <v>1</v>
      </c>
      <c r="E12" s="107">
        <v>1</v>
      </c>
      <c r="F12" s="107">
        <v>1</v>
      </c>
      <c r="G12" s="107">
        <v>1</v>
      </c>
      <c r="H12" s="107">
        <v>1</v>
      </c>
      <c r="I12" s="135"/>
      <c r="J12" s="135"/>
      <c r="K12" s="135"/>
      <c r="L12" s="135"/>
      <c r="M12" s="135"/>
      <c r="N12" s="135"/>
      <c r="O12" s="135"/>
      <c r="P12" s="135"/>
    </row>
    <row r="13" spans="1:16" x14ac:dyDescent="0.25">
      <c r="C13" s="137" t="s">
        <v>235</v>
      </c>
      <c r="D13" s="107">
        <v>1</v>
      </c>
      <c r="E13" s="107">
        <v>2.79</v>
      </c>
      <c r="F13" s="107">
        <v>2.79</v>
      </c>
      <c r="G13" s="107">
        <v>2.79</v>
      </c>
      <c r="H13" s="107">
        <v>2.79</v>
      </c>
      <c r="I13" s="135"/>
      <c r="J13" s="135"/>
      <c r="K13" s="135"/>
      <c r="L13" s="135"/>
      <c r="M13" s="135"/>
      <c r="N13" s="135"/>
      <c r="O13" s="135"/>
      <c r="P13" s="135"/>
    </row>
    <row r="14" spans="1:16" x14ac:dyDescent="0.25">
      <c r="C14" s="137" t="s">
        <v>236</v>
      </c>
      <c r="D14" s="107">
        <v>1</v>
      </c>
      <c r="E14" s="107">
        <v>6.01</v>
      </c>
      <c r="F14" s="107">
        <v>6.01</v>
      </c>
      <c r="G14" s="107">
        <v>6.01</v>
      </c>
      <c r="H14" s="107">
        <v>6.01</v>
      </c>
      <c r="I14" s="135"/>
      <c r="J14" s="135"/>
      <c r="K14" s="135"/>
      <c r="L14" s="135"/>
      <c r="M14" s="135"/>
      <c r="N14" s="135"/>
      <c r="O14" s="135"/>
      <c r="P14" s="135"/>
    </row>
    <row r="15" spans="1:16" x14ac:dyDescent="0.25">
      <c r="B15" s="115" t="s">
        <v>19</v>
      </c>
      <c r="C15" s="137" t="s">
        <v>233</v>
      </c>
      <c r="D15" s="106">
        <v>1</v>
      </c>
      <c r="E15" s="106">
        <v>1</v>
      </c>
      <c r="F15" s="106">
        <v>1</v>
      </c>
      <c r="G15" s="106">
        <v>1</v>
      </c>
      <c r="H15" s="106">
        <v>1</v>
      </c>
      <c r="I15" s="135"/>
      <c r="J15" s="135"/>
      <c r="K15" s="135"/>
      <c r="L15" s="135"/>
      <c r="M15" s="135"/>
      <c r="N15" s="135"/>
      <c r="O15" s="135"/>
      <c r="P15" s="135"/>
    </row>
    <row r="16" spans="1:16" x14ac:dyDescent="0.25">
      <c r="C16" s="137" t="s">
        <v>234</v>
      </c>
      <c r="D16" s="107">
        <v>1</v>
      </c>
      <c r="E16" s="107">
        <v>1</v>
      </c>
      <c r="F16" s="107">
        <v>1</v>
      </c>
      <c r="G16" s="107">
        <v>1</v>
      </c>
      <c r="H16" s="107">
        <v>1</v>
      </c>
      <c r="I16" s="135"/>
      <c r="J16" s="135"/>
      <c r="K16" s="135"/>
      <c r="L16" s="135"/>
      <c r="M16" s="135"/>
      <c r="N16" s="135"/>
      <c r="O16" s="135"/>
      <c r="P16" s="135"/>
    </row>
    <row r="17" spans="1:16" x14ac:dyDescent="0.25">
      <c r="C17" s="137" t="s">
        <v>235</v>
      </c>
      <c r="D17" s="107">
        <v>1</v>
      </c>
      <c r="E17" s="107">
        <v>1</v>
      </c>
      <c r="F17" s="107">
        <v>1</v>
      </c>
      <c r="G17" s="107">
        <v>1</v>
      </c>
      <c r="H17" s="107">
        <v>1</v>
      </c>
      <c r="I17" s="135"/>
      <c r="J17" s="135"/>
      <c r="K17" s="135"/>
      <c r="L17" s="135"/>
      <c r="M17" s="135"/>
      <c r="N17" s="135"/>
      <c r="O17" s="135"/>
      <c r="P17" s="135"/>
    </row>
    <row r="18" spans="1:16" ht="14" customHeight="1" x14ac:dyDescent="0.25">
      <c r="C18" s="137" t="s">
        <v>236</v>
      </c>
      <c r="D18" s="107">
        <v>1</v>
      </c>
      <c r="E18" s="107">
        <v>1</v>
      </c>
      <c r="F18" s="107">
        <v>1</v>
      </c>
      <c r="G18" s="107">
        <v>1</v>
      </c>
      <c r="H18" s="107">
        <v>1</v>
      </c>
      <c r="I18" s="135"/>
      <c r="J18" s="135"/>
      <c r="K18" s="135"/>
      <c r="L18" s="135"/>
      <c r="M18" s="135"/>
      <c r="N18" s="135"/>
      <c r="O18" s="135"/>
      <c r="P18" s="135"/>
    </row>
    <row r="19" spans="1:16" x14ac:dyDescent="0.25">
      <c r="B19" s="115" t="s">
        <v>17</v>
      </c>
      <c r="C19" s="137" t="s">
        <v>233</v>
      </c>
      <c r="D19" s="106">
        <v>1</v>
      </c>
      <c r="E19" s="106">
        <v>1</v>
      </c>
      <c r="F19" s="106">
        <v>1</v>
      </c>
      <c r="G19" s="106">
        <v>1</v>
      </c>
      <c r="H19" s="106">
        <v>1</v>
      </c>
      <c r="I19" s="135"/>
      <c r="J19" s="135"/>
      <c r="K19" s="135"/>
      <c r="L19" s="135"/>
      <c r="M19" s="135"/>
      <c r="N19" s="135"/>
      <c r="O19" s="135"/>
      <c r="P19" s="135"/>
    </row>
    <row r="20" spans="1:16" x14ac:dyDescent="0.25">
      <c r="C20" s="137" t="s">
        <v>234</v>
      </c>
      <c r="D20" s="107">
        <v>1</v>
      </c>
      <c r="E20" s="107">
        <v>1</v>
      </c>
      <c r="F20" s="107">
        <v>1</v>
      </c>
      <c r="G20" s="107">
        <v>1</v>
      </c>
      <c r="H20" s="107">
        <v>1</v>
      </c>
      <c r="I20" s="135"/>
      <c r="J20" s="135"/>
      <c r="K20" s="135"/>
      <c r="L20" s="135"/>
      <c r="M20" s="135"/>
      <c r="N20" s="135"/>
      <c r="O20" s="135"/>
      <c r="P20" s="135"/>
    </row>
    <row r="21" spans="1:16" x14ac:dyDescent="0.25">
      <c r="C21" s="137" t="s">
        <v>235</v>
      </c>
      <c r="D21" s="107">
        <v>1</v>
      </c>
      <c r="E21" s="107">
        <v>1.86</v>
      </c>
      <c r="F21" s="107">
        <v>1.86</v>
      </c>
      <c r="G21" s="107">
        <v>1.86</v>
      </c>
      <c r="H21" s="107">
        <v>1.86</v>
      </c>
      <c r="I21" s="135"/>
      <c r="J21" s="135"/>
      <c r="K21" s="135"/>
      <c r="L21" s="135"/>
      <c r="M21" s="135"/>
      <c r="N21" s="135"/>
      <c r="O21" s="135"/>
      <c r="P21" s="135"/>
    </row>
    <row r="22" spans="1:16" x14ac:dyDescent="0.25">
      <c r="C22" s="137" t="s">
        <v>236</v>
      </c>
      <c r="D22" s="107">
        <v>1</v>
      </c>
      <c r="E22" s="107">
        <v>3.01</v>
      </c>
      <c r="F22" s="107">
        <v>3.01</v>
      </c>
      <c r="G22" s="107">
        <v>3.01</v>
      </c>
      <c r="H22" s="107">
        <v>3.01</v>
      </c>
      <c r="I22" s="135"/>
      <c r="J22" s="135"/>
      <c r="K22" s="135"/>
      <c r="L22" s="135"/>
      <c r="M22" s="135"/>
      <c r="N22" s="135"/>
      <c r="O22" s="135"/>
      <c r="P22" s="135"/>
    </row>
    <row r="23" spans="1:16" x14ac:dyDescent="0.25">
      <c r="B23" s="115" t="s">
        <v>23</v>
      </c>
      <c r="C23" s="137" t="s">
        <v>233</v>
      </c>
      <c r="D23" s="106">
        <v>1</v>
      </c>
      <c r="E23" s="106">
        <v>1</v>
      </c>
      <c r="F23" s="106">
        <v>1</v>
      </c>
      <c r="G23" s="106">
        <v>1</v>
      </c>
      <c r="H23" s="106">
        <v>1</v>
      </c>
      <c r="I23" s="135"/>
      <c r="J23" s="135"/>
      <c r="K23" s="135"/>
      <c r="L23" s="135"/>
      <c r="M23" s="135"/>
      <c r="N23" s="135"/>
      <c r="O23" s="135"/>
      <c r="P23" s="135"/>
    </row>
    <row r="24" spans="1:16" x14ac:dyDescent="0.25">
      <c r="C24" s="137" t="s">
        <v>234</v>
      </c>
      <c r="D24" s="107">
        <v>1</v>
      </c>
      <c r="E24" s="107">
        <v>1</v>
      </c>
      <c r="F24" s="107">
        <v>1</v>
      </c>
      <c r="G24" s="107">
        <v>1</v>
      </c>
      <c r="H24" s="107">
        <v>1</v>
      </c>
      <c r="I24" s="135"/>
      <c r="J24" s="135"/>
      <c r="K24" s="135"/>
      <c r="L24" s="135"/>
      <c r="M24" s="135"/>
      <c r="N24" s="135"/>
      <c r="O24" s="135"/>
      <c r="P24" s="135"/>
    </row>
    <row r="25" spans="1:16" x14ac:dyDescent="0.25">
      <c r="C25" s="137" t="s">
        <v>235</v>
      </c>
      <c r="D25" s="107">
        <v>1</v>
      </c>
      <c r="E25" s="107">
        <v>1.86</v>
      </c>
      <c r="F25" s="107">
        <v>1.86</v>
      </c>
      <c r="G25" s="107">
        <v>1.86</v>
      </c>
      <c r="H25" s="107">
        <v>1.86</v>
      </c>
      <c r="I25" s="135"/>
      <c r="J25" s="135"/>
      <c r="K25" s="135"/>
      <c r="L25" s="135"/>
      <c r="M25" s="135"/>
      <c r="N25" s="135"/>
      <c r="O25" s="135"/>
      <c r="P25" s="135"/>
    </row>
    <row r="26" spans="1:16" x14ac:dyDescent="0.25">
      <c r="C26" s="137" t="s">
        <v>236</v>
      </c>
      <c r="D26" s="107">
        <v>1</v>
      </c>
      <c r="E26" s="107">
        <v>3.01</v>
      </c>
      <c r="F26" s="107">
        <v>3.01</v>
      </c>
      <c r="G26" s="107">
        <v>3.01</v>
      </c>
      <c r="H26" s="107">
        <v>3.01</v>
      </c>
      <c r="I26" s="135"/>
      <c r="J26" s="135"/>
      <c r="K26" s="135"/>
      <c r="L26" s="135"/>
      <c r="M26" s="135"/>
      <c r="N26" s="135"/>
      <c r="O26" s="135"/>
      <c r="P26" s="135"/>
    </row>
    <row r="28" spans="1:16" s="123" customFormat="1" ht="13" x14ac:dyDescent="0.3">
      <c r="A28" s="122" t="s">
        <v>237</v>
      </c>
    </row>
    <row r="29" spans="1:16" ht="13" x14ac:dyDescent="0.3">
      <c r="A29" s="135" t="s">
        <v>238</v>
      </c>
      <c r="B29" s="116" t="s">
        <v>231</v>
      </c>
      <c r="C29" s="116" t="s">
        <v>239</v>
      </c>
      <c r="D29" s="95" t="s">
        <v>1</v>
      </c>
      <c r="E29" s="95" t="s">
        <v>2</v>
      </c>
      <c r="F29" s="95" t="s">
        <v>3</v>
      </c>
      <c r="G29" s="95" t="s">
        <v>4</v>
      </c>
      <c r="H29" s="95" t="s">
        <v>5</v>
      </c>
      <c r="I29" s="100"/>
      <c r="J29" s="100"/>
      <c r="K29" s="100"/>
      <c r="L29" s="100"/>
      <c r="M29" s="100"/>
      <c r="N29" s="100"/>
      <c r="O29" s="100"/>
      <c r="P29" s="100"/>
    </row>
    <row r="30" spans="1:16" ht="13" x14ac:dyDescent="0.3">
      <c r="A30" s="116"/>
      <c r="B30" s="115" t="s">
        <v>71</v>
      </c>
      <c r="C30" s="137" t="s">
        <v>233</v>
      </c>
      <c r="D30" s="106">
        <v>1</v>
      </c>
      <c r="E30" s="106">
        <v>1</v>
      </c>
      <c r="F30" s="106">
        <v>1</v>
      </c>
      <c r="G30" s="106">
        <v>1</v>
      </c>
      <c r="H30" s="106">
        <v>1</v>
      </c>
      <c r="I30" s="138"/>
      <c r="J30" s="135"/>
      <c r="K30" s="135"/>
      <c r="L30" s="135"/>
      <c r="M30" s="135"/>
      <c r="N30" s="135"/>
      <c r="O30" s="135"/>
      <c r="P30" s="135"/>
    </row>
    <row r="31" spans="1:16" x14ac:dyDescent="0.25">
      <c r="C31" s="137" t="s">
        <v>234</v>
      </c>
      <c r="D31" s="107">
        <v>1</v>
      </c>
      <c r="E31" s="107">
        <v>1.6</v>
      </c>
      <c r="F31" s="107">
        <v>1.6</v>
      </c>
      <c r="G31" s="107">
        <v>1.6</v>
      </c>
      <c r="H31" s="107">
        <v>1.6</v>
      </c>
      <c r="I31" s="135"/>
      <c r="J31" s="135"/>
      <c r="K31" s="135"/>
      <c r="L31" s="135"/>
      <c r="M31" s="135"/>
      <c r="N31" s="135"/>
      <c r="O31" s="135"/>
      <c r="P31" s="135"/>
    </row>
    <row r="32" spans="1:16" x14ac:dyDescent="0.25">
      <c r="C32" s="137" t="s">
        <v>65</v>
      </c>
      <c r="D32" s="107">
        <v>1</v>
      </c>
      <c r="E32" s="107">
        <v>3.41</v>
      </c>
      <c r="F32" s="107">
        <v>3.41</v>
      </c>
      <c r="G32" s="107">
        <v>3.41</v>
      </c>
      <c r="H32" s="107">
        <v>3.41</v>
      </c>
      <c r="I32" s="135"/>
      <c r="J32" s="135"/>
      <c r="K32" s="135"/>
      <c r="L32" s="135"/>
      <c r="M32" s="135"/>
      <c r="N32" s="135"/>
      <c r="O32" s="135"/>
      <c r="P32" s="135"/>
    </row>
    <row r="33" spans="2:16" x14ac:dyDescent="0.25">
      <c r="C33" s="137" t="s">
        <v>66</v>
      </c>
      <c r="D33" s="107">
        <v>1</v>
      </c>
      <c r="E33" s="107">
        <v>12.33</v>
      </c>
      <c r="F33" s="107">
        <v>12.33</v>
      </c>
      <c r="G33" s="107">
        <v>12.33</v>
      </c>
      <c r="H33" s="107">
        <v>12.33</v>
      </c>
      <c r="I33" s="135"/>
      <c r="J33" s="135"/>
      <c r="K33" s="135"/>
      <c r="L33" s="135"/>
      <c r="M33" s="135"/>
      <c r="N33" s="135"/>
      <c r="O33" s="135"/>
      <c r="P33" s="135"/>
    </row>
    <row r="34" spans="2:16" x14ac:dyDescent="0.25">
      <c r="B34" s="115" t="s">
        <v>16</v>
      </c>
      <c r="C34" s="137" t="s">
        <v>233</v>
      </c>
      <c r="D34" s="106">
        <v>1</v>
      </c>
      <c r="E34" s="106">
        <v>1</v>
      </c>
      <c r="F34" s="106">
        <v>1</v>
      </c>
      <c r="G34" s="106">
        <v>1</v>
      </c>
      <c r="H34" s="106">
        <v>1</v>
      </c>
      <c r="I34" s="135"/>
      <c r="J34" s="135"/>
      <c r="K34" s="135"/>
      <c r="L34" s="135"/>
      <c r="M34" s="135"/>
      <c r="N34" s="135"/>
      <c r="O34" s="135"/>
      <c r="P34" s="135"/>
    </row>
    <row r="35" spans="2:16" x14ac:dyDescent="0.25">
      <c r="C35" s="137" t="s">
        <v>234</v>
      </c>
      <c r="D35" s="107">
        <v>1</v>
      </c>
      <c r="E35" s="107">
        <v>1.92</v>
      </c>
      <c r="F35" s="107">
        <v>1.92</v>
      </c>
      <c r="G35" s="107">
        <v>1.92</v>
      </c>
      <c r="H35" s="107">
        <v>1.92</v>
      </c>
      <c r="I35" s="135"/>
      <c r="J35" s="135"/>
      <c r="K35" s="135"/>
      <c r="L35" s="135"/>
      <c r="M35" s="135"/>
      <c r="N35" s="135"/>
      <c r="O35" s="135"/>
      <c r="P35" s="135"/>
    </row>
    <row r="36" spans="2:16" x14ac:dyDescent="0.25">
      <c r="C36" s="137" t="s">
        <v>65</v>
      </c>
      <c r="D36" s="107">
        <v>1</v>
      </c>
      <c r="E36" s="107">
        <v>4.66</v>
      </c>
      <c r="F36" s="107">
        <v>4.66</v>
      </c>
      <c r="G36" s="107">
        <v>4.66</v>
      </c>
      <c r="H36" s="107">
        <v>4.66</v>
      </c>
      <c r="I36" s="135"/>
      <c r="J36" s="135"/>
      <c r="K36" s="135"/>
      <c r="L36" s="135"/>
      <c r="M36" s="135"/>
      <c r="N36" s="135"/>
      <c r="O36" s="135"/>
      <c r="P36" s="135"/>
    </row>
    <row r="37" spans="2:16" x14ac:dyDescent="0.25">
      <c r="C37" s="137" t="s">
        <v>66</v>
      </c>
      <c r="D37" s="107">
        <v>1</v>
      </c>
      <c r="E37" s="107">
        <v>9.68</v>
      </c>
      <c r="F37" s="107">
        <v>9.68</v>
      </c>
      <c r="G37" s="107">
        <v>9.68</v>
      </c>
      <c r="H37" s="107">
        <v>9.68</v>
      </c>
      <c r="I37" s="135"/>
      <c r="J37" s="135"/>
      <c r="K37" s="135"/>
      <c r="L37" s="135"/>
      <c r="M37" s="135"/>
      <c r="N37" s="135"/>
      <c r="O37" s="135"/>
      <c r="P37" s="135"/>
    </row>
    <row r="38" spans="2:16" x14ac:dyDescent="0.25">
      <c r="B38" s="115" t="s">
        <v>18</v>
      </c>
      <c r="C38" s="137" t="s">
        <v>233</v>
      </c>
      <c r="D38" s="106">
        <v>1</v>
      </c>
      <c r="E38" s="106">
        <v>1</v>
      </c>
      <c r="F38" s="106">
        <v>1</v>
      </c>
      <c r="G38" s="106">
        <v>1</v>
      </c>
      <c r="H38" s="106">
        <v>1</v>
      </c>
      <c r="I38" s="135"/>
      <c r="J38" s="135"/>
      <c r="K38" s="135"/>
      <c r="L38" s="135"/>
      <c r="M38" s="135"/>
      <c r="N38" s="135"/>
      <c r="O38" s="135"/>
      <c r="P38" s="135"/>
    </row>
    <row r="39" spans="2:16" x14ac:dyDescent="0.25">
      <c r="C39" s="137" t="s">
        <v>234</v>
      </c>
      <c r="D39" s="107">
        <v>1</v>
      </c>
      <c r="E39" s="107">
        <v>1</v>
      </c>
      <c r="F39" s="107">
        <v>1</v>
      </c>
      <c r="G39" s="107">
        <v>1</v>
      </c>
      <c r="H39" s="107">
        <v>1</v>
      </c>
      <c r="I39" s="135"/>
      <c r="J39" s="135"/>
      <c r="K39" s="135"/>
      <c r="L39" s="135"/>
      <c r="M39" s="135"/>
      <c r="N39" s="135"/>
      <c r="O39" s="135"/>
      <c r="P39" s="135"/>
    </row>
    <row r="40" spans="2:16" x14ac:dyDescent="0.25">
      <c r="C40" s="137" t="s">
        <v>65</v>
      </c>
      <c r="D40" s="107">
        <v>1</v>
      </c>
      <c r="E40" s="107">
        <v>2.58</v>
      </c>
      <c r="F40" s="107">
        <v>2.58</v>
      </c>
      <c r="G40" s="107">
        <v>2.58</v>
      </c>
      <c r="H40" s="107">
        <v>2.58</v>
      </c>
      <c r="I40" s="135"/>
      <c r="J40" s="135"/>
      <c r="K40" s="135"/>
      <c r="L40" s="135"/>
      <c r="M40" s="135"/>
      <c r="N40" s="135"/>
      <c r="O40" s="135"/>
      <c r="P40" s="135"/>
    </row>
    <row r="41" spans="2:16" x14ac:dyDescent="0.25">
      <c r="C41" s="137" t="s">
        <v>66</v>
      </c>
      <c r="D41" s="107">
        <v>1</v>
      </c>
      <c r="E41" s="107">
        <v>9.6300000000000008</v>
      </c>
      <c r="F41" s="107">
        <v>9.6300000000000008</v>
      </c>
      <c r="G41" s="107">
        <v>9.6300000000000008</v>
      </c>
      <c r="H41" s="107">
        <v>9.6300000000000008</v>
      </c>
      <c r="I41" s="135"/>
      <c r="J41" s="135"/>
      <c r="K41" s="135"/>
      <c r="L41" s="135"/>
      <c r="M41" s="135"/>
      <c r="N41" s="135"/>
      <c r="O41" s="135"/>
      <c r="P41" s="135"/>
    </row>
    <row r="42" spans="2:16" x14ac:dyDescent="0.25">
      <c r="B42" s="115" t="s">
        <v>19</v>
      </c>
      <c r="C42" s="137" t="s">
        <v>233</v>
      </c>
      <c r="D42" s="106">
        <v>1</v>
      </c>
      <c r="E42" s="106">
        <v>1</v>
      </c>
      <c r="F42" s="106">
        <v>1</v>
      </c>
      <c r="G42" s="106">
        <v>1</v>
      </c>
      <c r="H42" s="106">
        <v>1</v>
      </c>
      <c r="I42" s="135"/>
      <c r="J42" s="135"/>
      <c r="K42" s="135"/>
      <c r="L42" s="135"/>
      <c r="M42" s="135"/>
      <c r="N42" s="135"/>
      <c r="O42" s="135"/>
      <c r="P42" s="135"/>
    </row>
    <row r="43" spans="2:16" x14ac:dyDescent="0.25">
      <c r="C43" s="137" t="s">
        <v>234</v>
      </c>
      <c r="D43" s="107">
        <v>1</v>
      </c>
      <c r="E43" s="107">
        <v>1</v>
      </c>
      <c r="F43" s="107">
        <v>1</v>
      </c>
      <c r="G43" s="107">
        <v>1</v>
      </c>
      <c r="H43" s="107">
        <v>1</v>
      </c>
      <c r="I43" s="135"/>
      <c r="J43" s="135"/>
      <c r="K43" s="135"/>
      <c r="L43" s="135"/>
      <c r="M43" s="135"/>
      <c r="N43" s="135"/>
      <c r="O43" s="135"/>
      <c r="P43" s="135"/>
    </row>
    <row r="44" spans="2:16" x14ac:dyDescent="0.25">
      <c r="C44" s="137" t="s">
        <v>65</v>
      </c>
      <c r="D44" s="107">
        <v>1</v>
      </c>
      <c r="E44" s="107">
        <v>1</v>
      </c>
      <c r="F44" s="107">
        <v>1</v>
      </c>
      <c r="G44" s="107">
        <v>1</v>
      </c>
      <c r="H44" s="107">
        <v>1</v>
      </c>
      <c r="I44" s="135"/>
      <c r="J44" s="135"/>
      <c r="K44" s="135"/>
      <c r="L44" s="135"/>
      <c r="M44" s="135"/>
      <c r="N44" s="135"/>
      <c r="O44" s="135"/>
      <c r="P44" s="135"/>
    </row>
    <row r="45" spans="2:16" x14ac:dyDescent="0.25">
      <c r="C45" s="137" t="s">
        <v>66</v>
      </c>
      <c r="D45" s="107">
        <v>1</v>
      </c>
      <c r="E45" s="107">
        <v>1</v>
      </c>
      <c r="F45" s="107">
        <v>1</v>
      </c>
      <c r="G45" s="107">
        <v>1</v>
      </c>
      <c r="H45" s="107">
        <v>1</v>
      </c>
      <c r="I45" s="135"/>
      <c r="J45" s="135"/>
      <c r="K45" s="135"/>
      <c r="L45" s="135"/>
      <c r="M45" s="135"/>
      <c r="N45" s="135"/>
      <c r="O45" s="135"/>
      <c r="P45" s="135"/>
    </row>
    <row r="46" spans="2:16" x14ac:dyDescent="0.25">
      <c r="B46" s="115" t="s">
        <v>17</v>
      </c>
      <c r="C46" s="137" t="s">
        <v>233</v>
      </c>
      <c r="D46" s="106">
        <v>1</v>
      </c>
      <c r="E46" s="106">
        <v>1</v>
      </c>
      <c r="F46" s="106">
        <v>1</v>
      </c>
      <c r="G46" s="106">
        <v>1</v>
      </c>
      <c r="H46" s="106">
        <v>1</v>
      </c>
      <c r="I46" s="135"/>
      <c r="J46" s="135"/>
      <c r="K46" s="135"/>
      <c r="L46" s="135"/>
      <c r="M46" s="135"/>
      <c r="N46" s="135"/>
      <c r="O46" s="135"/>
      <c r="P46" s="135"/>
    </row>
    <row r="47" spans="2:16" x14ac:dyDescent="0.25">
      <c r="C47" s="137" t="s">
        <v>234</v>
      </c>
      <c r="D47" s="107">
        <v>1</v>
      </c>
      <c r="E47" s="107">
        <v>1.65</v>
      </c>
      <c r="F47" s="107">
        <v>1.65</v>
      </c>
      <c r="G47" s="107">
        <v>1.65</v>
      </c>
      <c r="H47" s="107">
        <v>1.65</v>
      </c>
      <c r="I47" s="135"/>
      <c r="J47" s="135"/>
      <c r="K47" s="135"/>
      <c r="L47" s="135"/>
      <c r="M47" s="135"/>
      <c r="N47" s="135"/>
      <c r="O47" s="135"/>
      <c r="P47" s="135"/>
    </row>
    <row r="48" spans="2:16" x14ac:dyDescent="0.25">
      <c r="C48" s="137" t="s">
        <v>65</v>
      </c>
      <c r="D48" s="107">
        <v>1</v>
      </c>
      <c r="E48" s="107">
        <v>2.73</v>
      </c>
      <c r="F48" s="107">
        <v>2.73</v>
      </c>
      <c r="G48" s="107">
        <v>2.73</v>
      </c>
      <c r="H48" s="107">
        <v>2.73</v>
      </c>
      <c r="I48" s="135"/>
      <c r="J48" s="135"/>
      <c r="K48" s="135"/>
      <c r="L48" s="135"/>
      <c r="M48" s="135"/>
      <c r="N48" s="135"/>
      <c r="O48" s="135"/>
      <c r="P48" s="135"/>
    </row>
    <row r="49" spans="1:16" x14ac:dyDescent="0.25">
      <c r="C49" s="137" t="s">
        <v>66</v>
      </c>
      <c r="D49" s="107">
        <v>1</v>
      </c>
      <c r="E49" s="107">
        <v>11.21</v>
      </c>
      <c r="F49" s="107">
        <v>11.21</v>
      </c>
      <c r="G49" s="107">
        <v>11.21</v>
      </c>
      <c r="H49" s="107">
        <v>11.21</v>
      </c>
      <c r="I49" s="135"/>
      <c r="J49" s="135"/>
      <c r="K49" s="135"/>
      <c r="L49" s="135"/>
      <c r="M49" s="135"/>
      <c r="N49" s="135"/>
      <c r="O49" s="135"/>
      <c r="P49" s="135"/>
    </row>
    <row r="50" spans="1:16" x14ac:dyDescent="0.25">
      <c r="B50" s="115" t="s">
        <v>23</v>
      </c>
      <c r="C50" s="137" t="s">
        <v>233</v>
      </c>
      <c r="D50" s="106">
        <v>1</v>
      </c>
      <c r="E50" s="106">
        <v>1</v>
      </c>
      <c r="F50" s="106">
        <v>1</v>
      </c>
      <c r="G50" s="106">
        <v>1</v>
      </c>
      <c r="H50" s="106">
        <v>1</v>
      </c>
      <c r="I50" s="135"/>
      <c r="J50" s="135"/>
      <c r="K50" s="135"/>
      <c r="L50" s="135"/>
      <c r="M50" s="135"/>
      <c r="N50" s="135"/>
      <c r="O50" s="135"/>
      <c r="P50" s="135"/>
    </row>
    <row r="51" spans="1:16" x14ac:dyDescent="0.25">
      <c r="C51" s="137" t="s">
        <v>234</v>
      </c>
      <c r="D51" s="107">
        <v>1</v>
      </c>
      <c r="E51" s="107">
        <v>1.65</v>
      </c>
      <c r="F51" s="107">
        <v>1.65</v>
      </c>
      <c r="G51" s="107">
        <v>1.65</v>
      </c>
      <c r="H51" s="107">
        <v>1.65</v>
      </c>
      <c r="I51" s="135"/>
      <c r="J51" s="135"/>
      <c r="K51" s="135"/>
      <c r="L51" s="135"/>
      <c r="M51" s="135"/>
      <c r="N51" s="135"/>
      <c r="O51" s="135"/>
      <c r="P51" s="135"/>
    </row>
    <row r="52" spans="1:16" x14ac:dyDescent="0.25">
      <c r="C52" s="137" t="s">
        <v>65</v>
      </c>
      <c r="D52" s="107">
        <v>1</v>
      </c>
      <c r="E52" s="107">
        <v>2.73</v>
      </c>
      <c r="F52" s="107">
        <v>2.73</v>
      </c>
      <c r="G52" s="107">
        <v>2.73</v>
      </c>
      <c r="H52" s="107">
        <v>2.73</v>
      </c>
      <c r="I52" s="135"/>
      <c r="J52" s="135"/>
      <c r="K52" s="135"/>
      <c r="L52" s="135"/>
      <c r="M52" s="135"/>
      <c r="N52" s="135"/>
      <c r="O52" s="135"/>
      <c r="P52" s="135"/>
    </row>
    <row r="53" spans="1:16" x14ac:dyDescent="0.25">
      <c r="C53" s="137" t="s">
        <v>66</v>
      </c>
      <c r="D53" s="107">
        <v>1</v>
      </c>
      <c r="E53" s="107">
        <v>11.21</v>
      </c>
      <c r="F53" s="107">
        <v>11.21</v>
      </c>
      <c r="G53" s="107">
        <v>11.21</v>
      </c>
      <c r="H53" s="107">
        <v>11.21</v>
      </c>
      <c r="I53" s="135"/>
      <c r="J53" s="135"/>
      <c r="K53" s="135"/>
      <c r="L53" s="135"/>
      <c r="M53" s="135"/>
      <c r="N53" s="135"/>
      <c r="O53" s="135"/>
      <c r="P53" s="135"/>
    </row>
    <row r="54" spans="1:16" x14ac:dyDescent="0.25">
      <c r="C54" s="137"/>
      <c r="D54" s="137"/>
    </row>
    <row r="55" spans="1:16" s="123" customFormat="1" ht="13" x14ac:dyDescent="0.3">
      <c r="A55" s="122" t="s">
        <v>240</v>
      </c>
    </row>
    <row r="56" spans="1:16" ht="26" x14ac:dyDescent="0.3">
      <c r="A56" s="135" t="s">
        <v>70</v>
      </c>
      <c r="B56" s="116" t="s">
        <v>231</v>
      </c>
      <c r="C56" s="93" t="s">
        <v>241</v>
      </c>
      <c r="D56" s="95" t="s">
        <v>53</v>
      </c>
      <c r="E56" s="95" t="s">
        <v>54</v>
      </c>
      <c r="F56" s="95" t="s">
        <v>55</v>
      </c>
      <c r="G56" s="95" t="s">
        <v>56</v>
      </c>
      <c r="H56" s="100"/>
      <c r="M56" s="100"/>
      <c r="N56" s="100"/>
      <c r="O56" s="100"/>
      <c r="P56" s="100"/>
    </row>
    <row r="57" spans="1:16" ht="13" x14ac:dyDescent="0.3">
      <c r="A57" s="116"/>
      <c r="B57" s="115" t="s">
        <v>38</v>
      </c>
      <c r="C57" s="137" t="s">
        <v>242</v>
      </c>
      <c r="D57" s="106">
        <v>1</v>
      </c>
      <c r="E57" s="106">
        <v>1</v>
      </c>
      <c r="F57" s="106">
        <v>1</v>
      </c>
      <c r="G57" s="106">
        <v>1</v>
      </c>
      <c r="H57" s="135"/>
      <c r="M57" s="135"/>
      <c r="N57" s="135"/>
      <c r="O57" s="135"/>
      <c r="P57" s="135"/>
    </row>
    <row r="58" spans="1:16" x14ac:dyDescent="0.25">
      <c r="C58" s="137" t="s">
        <v>243</v>
      </c>
      <c r="D58" s="107">
        <v>10.675000000000001</v>
      </c>
      <c r="E58" s="107">
        <v>10.675000000000001</v>
      </c>
      <c r="F58" s="107">
        <v>10.675000000000001</v>
      </c>
      <c r="G58" s="107">
        <v>10.675000000000001</v>
      </c>
      <c r="H58" s="135"/>
      <c r="M58" s="135"/>
      <c r="N58" s="135"/>
      <c r="O58" s="135"/>
      <c r="P58" s="135"/>
    </row>
    <row r="59" spans="1:16" x14ac:dyDescent="0.25">
      <c r="B59" s="115" t="s">
        <v>39</v>
      </c>
      <c r="C59" s="137" t="s">
        <v>242</v>
      </c>
      <c r="D59" s="106">
        <v>1</v>
      </c>
      <c r="E59" s="106">
        <v>1</v>
      </c>
      <c r="F59" s="106">
        <v>1</v>
      </c>
      <c r="G59" s="106">
        <v>1</v>
      </c>
      <c r="H59" s="135"/>
      <c r="M59" s="135"/>
      <c r="N59" s="135"/>
      <c r="O59" s="135"/>
      <c r="P59" s="135"/>
    </row>
    <row r="60" spans="1:16" x14ac:dyDescent="0.25">
      <c r="C60" s="137" t="s">
        <v>243</v>
      </c>
      <c r="D60" s="107">
        <v>10.675000000000001</v>
      </c>
      <c r="E60" s="107">
        <v>10.675000000000001</v>
      </c>
      <c r="F60" s="107">
        <v>10.675000000000001</v>
      </c>
      <c r="G60" s="107">
        <v>10.675000000000001</v>
      </c>
      <c r="H60" s="135"/>
      <c r="M60" s="135"/>
      <c r="N60" s="135"/>
      <c r="O60" s="135"/>
      <c r="P60" s="135"/>
    </row>
    <row r="61" spans="1:16" x14ac:dyDescent="0.25">
      <c r="B61" s="115" t="s">
        <v>40</v>
      </c>
      <c r="C61" s="137" t="s">
        <v>242</v>
      </c>
      <c r="D61" s="106">
        <v>1</v>
      </c>
      <c r="E61" s="106">
        <v>1</v>
      </c>
      <c r="F61" s="106">
        <v>1</v>
      </c>
      <c r="G61" s="106">
        <v>1</v>
      </c>
      <c r="H61" s="135"/>
      <c r="M61" s="135"/>
      <c r="N61" s="135"/>
      <c r="O61" s="135"/>
      <c r="P61" s="135"/>
    </row>
    <row r="62" spans="1:16" x14ac:dyDescent="0.25">
      <c r="C62" s="137" t="s">
        <v>243</v>
      </c>
      <c r="D62" s="107">
        <v>10.675000000000001</v>
      </c>
      <c r="E62" s="107">
        <v>10.675000000000001</v>
      </c>
      <c r="F62" s="107">
        <v>10.675000000000001</v>
      </c>
      <c r="G62" s="107">
        <v>10.675000000000001</v>
      </c>
      <c r="H62" s="135"/>
      <c r="M62" s="135"/>
      <c r="N62" s="135"/>
      <c r="O62" s="135"/>
      <c r="P62" s="135"/>
    </row>
    <row r="63" spans="1:16" x14ac:dyDescent="0.25">
      <c r="C63" s="137"/>
      <c r="D63" s="137"/>
    </row>
    <row r="64" spans="1:16" s="123" customFormat="1" ht="13" x14ac:dyDescent="0.3">
      <c r="A64" s="122" t="s">
        <v>244</v>
      </c>
    </row>
    <row r="65" spans="1:16" ht="26" x14ac:dyDescent="0.3">
      <c r="A65" s="135" t="s">
        <v>24</v>
      </c>
      <c r="B65" s="116" t="s">
        <v>231</v>
      </c>
      <c r="C65" s="93" t="s">
        <v>245</v>
      </c>
      <c r="D65" s="95" t="s">
        <v>1</v>
      </c>
      <c r="E65" s="95" t="s">
        <v>2</v>
      </c>
      <c r="F65" s="95" t="s">
        <v>3</v>
      </c>
      <c r="G65" s="95" t="s">
        <v>4</v>
      </c>
      <c r="H65" s="101" t="s">
        <v>5</v>
      </c>
      <c r="I65" s="100"/>
      <c r="J65" s="100"/>
      <c r="K65" s="100"/>
      <c r="L65" s="100"/>
      <c r="M65" s="100"/>
      <c r="N65" s="100"/>
      <c r="O65" s="100"/>
      <c r="P65" s="100"/>
    </row>
    <row r="66" spans="1:16" ht="13" x14ac:dyDescent="0.3">
      <c r="A66" s="139"/>
      <c r="B66" s="115" t="s">
        <v>73</v>
      </c>
      <c r="C66" s="137" t="s">
        <v>166</v>
      </c>
      <c r="D66" s="106">
        <v>1</v>
      </c>
      <c r="E66" s="106">
        <v>1</v>
      </c>
      <c r="F66" s="106">
        <v>1</v>
      </c>
      <c r="G66" s="106">
        <v>1</v>
      </c>
      <c r="H66" s="135">
        <v>1</v>
      </c>
      <c r="I66" s="135"/>
      <c r="J66" s="135"/>
      <c r="K66" s="135"/>
      <c r="L66" s="135"/>
      <c r="M66" s="135"/>
      <c r="N66" s="135"/>
      <c r="O66" s="135"/>
      <c r="P66" s="135"/>
    </row>
    <row r="67" spans="1:16" x14ac:dyDescent="0.25">
      <c r="C67" s="137" t="s">
        <v>167</v>
      </c>
      <c r="D67" s="107">
        <v>1.35</v>
      </c>
      <c r="E67" s="107">
        <v>1</v>
      </c>
      <c r="F67" s="107">
        <v>1</v>
      </c>
      <c r="G67" s="107">
        <v>1</v>
      </c>
      <c r="H67" s="135">
        <v>1</v>
      </c>
      <c r="I67" s="135"/>
      <c r="J67" s="135"/>
      <c r="K67" s="135"/>
      <c r="L67" s="135"/>
      <c r="M67" s="135"/>
      <c r="N67" s="135"/>
      <c r="O67" s="135"/>
      <c r="P67" s="135"/>
    </row>
    <row r="68" spans="1:16" x14ac:dyDescent="0.25">
      <c r="C68" s="137" t="s">
        <v>168</v>
      </c>
      <c r="D68" s="107">
        <v>1.35</v>
      </c>
      <c r="E68" s="107">
        <v>1</v>
      </c>
      <c r="F68" s="107">
        <v>1</v>
      </c>
      <c r="G68" s="107">
        <v>1</v>
      </c>
      <c r="H68" s="135">
        <v>1</v>
      </c>
      <c r="I68" s="135"/>
      <c r="J68" s="135"/>
      <c r="K68" s="135"/>
      <c r="L68" s="135"/>
      <c r="M68" s="135"/>
      <c r="N68" s="135"/>
      <c r="O68" s="135"/>
      <c r="P68" s="135"/>
    </row>
    <row r="69" spans="1:16" x14ac:dyDescent="0.25">
      <c r="C69" s="137" t="s">
        <v>169</v>
      </c>
      <c r="D69" s="107">
        <v>5.4</v>
      </c>
      <c r="E69" s="107">
        <v>1</v>
      </c>
      <c r="F69" s="107">
        <v>1</v>
      </c>
      <c r="G69" s="107">
        <v>1</v>
      </c>
      <c r="H69" s="135">
        <v>1</v>
      </c>
      <c r="I69" s="135"/>
      <c r="J69" s="135"/>
      <c r="K69" s="135"/>
      <c r="L69" s="135"/>
      <c r="M69" s="135"/>
      <c r="N69" s="135"/>
      <c r="O69" s="135"/>
      <c r="P69" s="135"/>
    </row>
    <row r="70" spans="1:16" x14ac:dyDescent="0.25">
      <c r="B70" s="115" t="s">
        <v>7</v>
      </c>
      <c r="C70" s="137" t="s">
        <v>166</v>
      </c>
      <c r="D70" s="106">
        <v>1</v>
      </c>
      <c r="E70" s="106">
        <v>1</v>
      </c>
      <c r="F70" s="106">
        <v>1</v>
      </c>
      <c r="G70" s="106">
        <v>1</v>
      </c>
      <c r="H70" s="135">
        <v>1</v>
      </c>
      <c r="I70" s="135"/>
      <c r="J70" s="135"/>
      <c r="K70" s="135"/>
      <c r="L70" s="135"/>
      <c r="M70" s="135"/>
      <c r="N70" s="135"/>
      <c r="O70" s="135"/>
      <c r="P70" s="135"/>
    </row>
    <row r="71" spans="1:16" x14ac:dyDescent="0.25">
      <c r="C71" s="137" t="s">
        <v>167</v>
      </c>
      <c r="D71" s="107">
        <v>1.35</v>
      </c>
      <c r="E71" s="107">
        <v>1</v>
      </c>
      <c r="F71" s="107">
        <v>1</v>
      </c>
      <c r="G71" s="107">
        <v>1</v>
      </c>
      <c r="H71" s="135">
        <v>1</v>
      </c>
      <c r="I71" s="135"/>
      <c r="J71" s="135"/>
      <c r="K71" s="135"/>
      <c r="L71" s="135"/>
      <c r="M71" s="135"/>
      <c r="N71" s="135"/>
      <c r="O71" s="135"/>
      <c r="P71" s="135"/>
    </row>
    <row r="72" spans="1:16" x14ac:dyDescent="0.25">
      <c r="C72" s="137" t="s">
        <v>168</v>
      </c>
      <c r="D72" s="107">
        <v>1.35</v>
      </c>
      <c r="E72" s="107">
        <v>1</v>
      </c>
      <c r="F72" s="107">
        <v>1</v>
      </c>
      <c r="G72" s="107">
        <v>1</v>
      </c>
      <c r="H72" s="135">
        <v>1</v>
      </c>
      <c r="I72" s="135"/>
      <c r="J72" s="135"/>
      <c r="K72" s="135"/>
      <c r="L72" s="135"/>
      <c r="M72" s="135"/>
      <c r="N72" s="135"/>
      <c r="O72" s="135"/>
      <c r="P72" s="135"/>
    </row>
    <row r="73" spans="1:16" x14ac:dyDescent="0.25">
      <c r="C73" s="137" t="s">
        <v>169</v>
      </c>
      <c r="D73" s="107">
        <v>5.4</v>
      </c>
      <c r="E73" s="107">
        <v>1</v>
      </c>
      <c r="F73" s="107">
        <v>1</v>
      </c>
      <c r="G73" s="107">
        <v>1</v>
      </c>
      <c r="H73" s="135">
        <v>1</v>
      </c>
      <c r="I73" s="135"/>
      <c r="J73" s="135"/>
      <c r="K73" s="135"/>
      <c r="L73" s="135"/>
      <c r="M73" s="135"/>
      <c r="N73" s="135"/>
      <c r="O73" s="135"/>
      <c r="P73" s="135"/>
    </row>
    <row r="74" spans="1:16" x14ac:dyDescent="0.25">
      <c r="B74" s="115" t="s">
        <v>8</v>
      </c>
      <c r="C74" s="137" t="s">
        <v>166</v>
      </c>
      <c r="D74" s="106">
        <v>1</v>
      </c>
      <c r="E74" s="106">
        <v>1</v>
      </c>
      <c r="F74" s="106">
        <v>1</v>
      </c>
      <c r="G74" s="106">
        <v>1</v>
      </c>
      <c r="H74" s="135">
        <v>1</v>
      </c>
      <c r="I74" s="135"/>
      <c r="J74" s="135"/>
      <c r="K74" s="135"/>
      <c r="L74" s="135"/>
      <c r="M74" s="135"/>
      <c r="N74" s="135"/>
      <c r="O74" s="135"/>
      <c r="P74" s="135"/>
    </row>
    <row r="75" spans="1:16" x14ac:dyDescent="0.25">
      <c r="C75" s="137" t="s">
        <v>167</v>
      </c>
      <c r="D75" s="107">
        <v>1.35</v>
      </c>
      <c r="E75" s="107">
        <v>1</v>
      </c>
      <c r="F75" s="107">
        <v>1</v>
      </c>
      <c r="G75" s="107">
        <v>1</v>
      </c>
      <c r="H75" s="135">
        <v>1</v>
      </c>
      <c r="I75" s="135"/>
      <c r="J75" s="135"/>
      <c r="K75" s="135"/>
      <c r="L75" s="135"/>
      <c r="M75" s="135"/>
      <c r="N75" s="135"/>
      <c r="O75" s="135"/>
      <c r="P75" s="135"/>
    </row>
    <row r="76" spans="1:16" x14ac:dyDescent="0.25">
      <c r="C76" s="137" t="s">
        <v>168</v>
      </c>
      <c r="D76" s="107">
        <v>1.35</v>
      </c>
      <c r="E76" s="107">
        <v>1</v>
      </c>
      <c r="F76" s="107">
        <v>1</v>
      </c>
      <c r="G76" s="107">
        <v>1</v>
      </c>
      <c r="H76" s="135">
        <v>1</v>
      </c>
      <c r="I76" s="135"/>
      <c r="J76" s="135"/>
      <c r="K76" s="135"/>
      <c r="L76" s="135"/>
      <c r="M76" s="135"/>
      <c r="N76" s="135"/>
      <c r="O76" s="135"/>
      <c r="P76" s="135"/>
    </row>
    <row r="77" spans="1:16" x14ac:dyDescent="0.25">
      <c r="C77" s="137" t="s">
        <v>169</v>
      </c>
      <c r="D77" s="107">
        <v>5.4</v>
      </c>
      <c r="E77" s="107">
        <v>1</v>
      </c>
      <c r="F77" s="107">
        <v>1</v>
      </c>
      <c r="G77" s="107">
        <v>1</v>
      </c>
      <c r="H77" s="135">
        <v>1</v>
      </c>
      <c r="I77" s="135"/>
      <c r="J77" s="135"/>
      <c r="K77" s="135"/>
      <c r="L77" s="135"/>
      <c r="M77" s="135"/>
      <c r="N77" s="135"/>
      <c r="O77" s="135"/>
      <c r="P77" s="135"/>
    </row>
    <row r="78" spans="1:16" x14ac:dyDescent="0.25">
      <c r="B78" s="115" t="s">
        <v>13</v>
      </c>
      <c r="C78" s="137" t="s">
        <v>166</v>
      </c>
      <c r="D78" s="106">
        <v>1</v>
      </c>
      <c r="E78" s="106">
        <v>1</v>
      </c>
      <c r="F78" s="106">
        <v>1</v>
      </c>
      <c r="G78" s="106">
        <v>1</v>
      </c>
      <c r="H78" s="135">
        <v>1</v>
      </c>
      <c r="I78" s="135"/>
      <c r="J78" s="135"/>
      <c r="K78" s="135"/>
      <c r="L78" s="135"/>
      <c r="M78" s="135"/>
      <c r="N78" s="135"/>
      <c r="O78" s="135"/>
      <c r="P78" s="135"/>
    </row>
    <row r="79" spans="1:16" x14ac:dyDescent="0.25">
      <c r="C79" s="137" t="s">
        <v>167</v>
      </c>
      <c r="D79" s="107">
        <v>1</v>
      </c>
      <c r="E79" s="107">
        <v>1</v>
      </c>
      <c r="F79" s="107">
        <v>1</v>
      </c>
      <c r="G79" s="107">
        <v>1</v>
      </c>
      <c r="H79" s="135">
        <v>1</v>
      </c>
      <c r="I79" s="135"/>
      <c r="J79" s="135"/>
      <c r="K79" s="135"/>
      <c r="L79" s="135"/>
      <c r="M79" s="135"/>
      <c r="N79" s="135"/>
      <c r="O79" s="135"/>
      <c r="P79" s="135"/>
    </row>
    <row r="80" spans="1:16" x14ac:dyDescent="0.25">
      <c r="C80" s="137" t="s">
        <v>168</v>
      </c>
      <c r="D80" s="107">
        <v>1</v>
      </c>
      <c r="E80" s="107">
        <v>1</v>
      </c>
      <c r="F80" s="107">
        <v>1</v>
      </c>
      <c r="G80" s="107">
        <v>1</v>
      </c>
      <c r="H80" s="135">
        <v>1</v>
      </c>
      <c r="I80" s="135"/>
      <c r="J80" s="135"/>
      <c r="K80" s="135"/>
      <c r="L80" s="135"/>
      <c r="M80" s="135"/>
      <c r="N80" s="135"/>
      <c r="O80" s="135"/>
      <c r="P80" s="135"/>
    </row>
    <row r="81" spans="2:16" x14ac:dyDescent="0.25">
      <c r="C81" s="137" t="s">
        <v>169</v>
      </c>
      <c r="D81" s="107">
        <v>1</v>
      </c>
      <c r="E81" s="107">
        <v>1</v>
      </c>
      <c r="F81" s="107">
        <v>1</v>
      </c>
      <c r="G81" s="107">
        <v>1</v>
      </c>
      <c r="H81" s="135">
        <v>1</v>
      </c>
      <c r="I81" s="135"/>
      <c r="J81" s="135"/>
      <c r="K81" s="135"/>
      <c r="L81" s="135"/>
      <c r="M81" s="135"/>
      <c r="N81" s="135"/>
      <c r="O81" s="135"/>
      <c r="P81" s="135"/>
    </row>
    <row r="82" spans="2:16" x14ac:dyDescent="0.25">
      <c r="B82" s="115" t="s">
        <v>71</v>
      </c>
      <c r="C82" s="137" t="s">
        <v>166</v>
      </c>
      <c r="D82" s="106">
        <v>1</v>
      </c>
      <c r="E82" s="106">
        <v>1</v>
      </c>
      <c r="F82" s="106">
        <v>1</v>
      </c>
      <c r="G82" s="106">
        <v>1</v>
      </c>
      <c r="H82" s="135">
        <v>1</v>
      </c>
      <c r="I82" s="135"/>
      <c r="J82" s="135"/>
      <c r="K82" s="135"/>
      <c r="L82" s="135"/>
      <c r="M82" s="135"/>
      <c r="N82" s="135"/>
      <c r="O82" s="135"/>
      <c r="P82" s="135"/>
    </row>
    <row r="83" spans="2:16" x14ac:dyDescent="0.25">
      <c r="C83" s="137" t="s">
        <v>167</v>
      </c>
      <c r="D83" s="107">
        <v>1</v>
      </c>
      <c r="E83" s="107">
        <v>2.2799999999999998</v>
      </c>
      <c r="F83" s="107">
        <v>1</v>
      </c>
      <c r="G83" s="107">
        <v>1</v>
      </c>
      <c r="H83" s="135">
        <v>1</v>
      </c>
      <c r="I83" s="135"/>
      <c r="J83" s="135"/>
      <c r="K83" s="135"/>
      <c r="L83" s="135"/>
      <c r="M83" s="135"/>
      <c r="N83" s="135"/>
      <c r="O83" s="135"/>
      <c r="P83" s="135"/>
    </row>
    <row r="84" spans="2:16" x14ac:dyDescent="0.25">
      <c r="C84" s="137" t="s">
        <v>168</v>
      </c>
      <c r="D84" s="107">
        <v>1</v>
      </c>
      <c r="E84" s="107">
        <v>4.62</v>
      </c>
      <c r="F84" s="107">
        <v>1</v>
      </c>
      <c r="G84" s="107">
        <v>1</v>
      </c>
      <c r="H84" s="135">
        <v>1</v>
      </c>
      <c r="I84" s="135"/>
      <c r="J84" s="135"/>
      <c r="K84" s="135"/>
      <c r="L84" s="135"/>
      <c r="M84" s="135"/>
      <c r="N84" s="135"/>
      <c r="O84" s="135"/>
      <c r="P84" s="135"/>
    </row>
    <row r="85" spans="2:16" x14ac:dyDescent="0.25">
      <c r="C85" s="137" t="s">
        <v>169</v>
      </c>
      <c r="D85" s="107">
        <v>1</v>
      </c>
      <c r="E85" s="107">
        <v>10.53</v>
      </c>
      <c r="F85" s="107">
        <v>1.47</v>
      </c>
      <c r="G85" s="107">
        <v>2.57</v>
      </c>
      <c r="H85" s="135">
        <v>1</v>
      </c>
      <c r="I85" s="135"/>
      <c r="J85" s="135"/>
      <c r="K85" s="135"/>
      <c r="L85" s="135"/>
      <c r="M85" s="135"/>
      <c r="N85" s="135"/>
      <c r="O85" s="135"/>
      <c r="P85" s="135"/>
    </row>
    <row r="86" spans="2:16" x14ac:dyDescent="0.25">
      <c r="B86" s="115" t="s">
        <v>16</v>
      </c>
      <c r="C86" s="137" t="s">
        <v>166</v>
      </c>
      <c r="D86" s="106">
        <v>1</v>
      </c>
      <c r="E86" s="106">
        <v>1</v>
      </c>
      <c r="F86" s="106">
        <v>1</v>
      </c>
      <c r="G86" s="106">
        <v>1</v>
      </c>
      <c r="H86" s="135">
        <v>1</v>
      </c>
      <c r="I86" s="135"/>
      <c r="J86" s="135"/>
      <c r="K86" s="135"/>
      <c r="L86" s="135"/>
      <c r="M86" s="135"/>
      <c r="N86" s="135"/>
      <c r="O86" s="135"/>
      <c r="P86" s="135"/>
    </row>
    <row r="87" spans="2:16" x14ac:dyDescent="0.25">
      <c r="C87" s="137" t="s">
        <v>167</v>
      </c>
      <c r="D87" s="107">
        <v>1</v>
      </c>
      <c r="E87" s="107">
        <v>1.66</v>
      </c>
      <c r="F87" s="107">
        <v>1</v>
      </c>
      <c r="G87" s="107">
        <v>1</v>
      </c>
      <c r="H87" s="135">
        <v>1</v>
      </c>
      <c r="I87" s="135"/>
      <c r="J87" s="135"/>
      <c r="K87" s="135"/>
      <c r="L87" s="135"/>
      <c r="M87" s="135"/>
      <c r="N87" s="135"/>
      <c r="O87" s="135"/>
      <c r="P87" s="135"/>
    </row>
    <row r="88" spans="2:16" x14ac:dyDescent="0.25">
      <c r="C88" s="137" t="s">
        <v>168</v>
      </c>
      <c r="D88" s="107">
        <v>1</v>
      </c>
      <c r="E88" s="107">
        <v>2.5</v>
      </c>
      <c r="F88" s="107">
        <v>1</v>
      </c>
      <c r="G88" s="107">
        <v>1</v>
      </c>
      <c r="H88" s="135">
        <v>1</v>
      </c>
      <c r="I88" s="135"/>
      <c r="J88" s="135"/>
      <c r="K88" s="135"/>
      <c r="L88" s="135"/>
      <c r="M88" s="135"/>
      <c r="N88" s="135"/>
      <c r="O88" s="135"/>
      <c r="P88" s="135"/>
    </row>
    <row r="89" spans="2:16" x14ac:dyDescent="0.25">
      <c r="C89" s="137" t="s">
        <v>169</v>
      </c>
      <c r="D89" s="107">
        <v>1</v>
      </c>
      <c r="E89" s="107">
        <v>14.97</v>
      </c>
      <c r="F89" s="107">
        <v>1.92</v>
      </c>
      <c r="G89" s="107">
        <v>1.92</v>
      </c>
      <c r="H89" s="135">
        <v>1</v>
      </c>
      <c r="I89" s="135"/>
      <c r="J89" s="135"/>
      <c r="K89" s="135"/>
      <c r="L89" s="135"/>
      <c r="M89" s="135"/>
      <c r="N89" s="135"/>
      <c r="O89" s="135"/>
      <c r="P89" s="135"/>
    </row>
    <row r="90" spans="2:16" x14ac:dyDescent="0.25">
      <c r="B90" s="115" t="s">
        <v>18</v>
      </c>
      <c r="C90" s="137" t="s">
        <v>166</v>
      </c>
      <c r="D90" s="106">
        <v>1</v>
      </c>
      <c r="E90" s="106">
        <v>1</v>
      </c>
      <c r="F90" s="106">
        <v>1</v>
      </c>
      <c r="G90" s="106">
        <v>1</v>
      </c>
      <c r="H90" s="135">
        <v>1</v>
      </c>
      <c r="I90" s="135"/>
      <c r="J90" s="135"/>
      <c r="K90" s="135"/>
      <c r="L90" s="135"/>
      <c r="M90" s="135"/>
      <c r="N90" s="135"/>
      <c r="O90" s="135"/>
      <c r="P90" s="135"/>
    </row>
    <row r="91" spans="2:16" x14ac:dyDescent="0.25">
      <c r="C91" s="137" t="s">
        <v>167</v>
      </c>
      <c r="D91" s="107">
        <v>1</v>
      </c>
      <c r="E91" s="107">
        <v>1.48</v>
      </c>
      <c r="F91" s="107">
        <v>1</v>
      </c>
      <c r="G91" s="107">
        <v>1</v>
      </c>
      <c r="H91" s="135">
        <v>1</v>
      </c>
      <c r="I91" s="135"/>
      <c r="J91" s="135"/>
      <c r="K91" s="135"/>
      <c r="L91" s="135"/>
      <c r="M91" s="135"/>
      <c r="N91" s="135"/>
      <c r="O91" s="135"/>
      <c r="P91" s="135"/>
    </row>
    <row r="92" spans="2:16" x14ac:dyDescent="0.25">
      <c r="C92" s="137" t="s">
        <v>168</v>
      </c>
      <c r="D92" s="107">
        <v>1</v>
      </c>
      <c r="E92" s="107">
        <v>2.84</v>
      </c>
      <c r="F92" s="107">
        <v>1</v>
      </c>
      <c r="G92" s="107">
        <v>1</v>
      </c>
      <c r="H92" s="135">
        <v>1</v>
      </c>
      <c r="I92" s="135"/>
      <c r="J92" s="135"/>
      <c r="K92" s="135"/>
      <c r="L92" s="135"/>
      <c r="M92" s="135"/>
      <c r="N92" s="135"/>
      <c r="O92" s="135"/>
      <c r="P92" s="135"/>
    </row>
    <row r="93" spans="2:16" x14ac:dyDescent="0.25">
      <c r="C93" s="137" t="s">
        <v>169</v>
      </c>
      <c r="D93" s="107">
        <v>1</v>
      </c>
      <c r="E93" s="107">
        <v>14.4</v>
      </c>
      <c r="F93" s="107">
        <v>3.69</v>
      </c>
      <c r="G93" s="107">
        <v>3.69</v>
      </c>
      <c r="H93" s="135">
        <v>1</v>
      </c>
      <c r="I93" s="135"/>
      <c r="J93" s="135"/>
      <c r="K93" s="135"/>
      <c r="L93" s="135"/>
      <c r="M93" s="135"/>
      <c r="N93" s="135"/>
      <c r="O93" s="135"/>
      <c r="P93" s="135"/>
    </row>
    <row r="94" spans="2:16" x14ac:dyDescent="0.25">
      <c r="B94" s="115" t="s">
        <v>17</v>
      </c>
      <c r="C94" s="137" t="s">
        <v>166</v>
      </c>
      <c r="D94" s="106">
        <v>1</v>
      </c>
      <c r="E94" s="106">
        <v>1</v>
      </c>
      <c r="F94" s="106">
        <v>1</v>
      </c>
      <c r="G94" s="106">
        <v>1</v>
      </c>
      <c r="H94" s="135">
        <v>1</v>
      </c>
      <c r="I94" s="135"/>
      <c r="J94" s="135"/>
      <c r="K94" s="135"/>
      <c r="L94" s="135"/>
      <c r="M94" s="135"/>
      <c r="N94" s="135"/>
      <c r="O94" s="135"/>
      <c r="P94" s="135"/>
    </row>
    <row r="95" spans="2:16" x14ac:dyDescent="0.25">
      <c r="C95" s="137" t="s">
        <v>167</v>
      </c>
      <c r="D95" s="107">
        <v>1</v>
      </c>
      <c r="E95" s="107">
        <v>1.48</v>
      </c>
      <c r="F95" s="107">
        <v>1</v>
      </c>
      <c r="G95" s="107">
        <v>1</v>
      </c>
      <c r="H95" s="135">
        <v>1</v>
      </c>
      <c r="I95" s="135"/>
      <c r="J95" s="135"/>
      <c r="K95" s="135"/>
      <c r="L95" s="135"/>
      <c r="M95" s="135"/>
      <c r="N95" s="135"/>
      <c r="O95" s="135"/>
      <c r="P95" s="135"/>
    </row>
    <row r="96" spans="2:16" x14ac:dyDescent="0.25">
      <c r="C96" s="137" t="s">
        <v>168</v>
      </c>
      <c r="D96" s="107">
        <v>1</v>
      </c>
      <c r="E96" s="107">
        <v>2.84</v>
      </c>
      <c r="F96" s="107">
        <v>1</v>
      </c>
      <c r="G96" s="107">
        <v>1</v>
      </c>
      <c r="H96" s="135">
        <v>1</v>
      </c>
      <c r="I96" s="135"/>
      <c r="J96" s="135"/>
      <c r="K96" s="135"/>
      <c r="L96" s="135"/>
      <c r="M96" s="135"/>
      <c r="N96" s="135"/>
      <c r="O96" s="135"/>
      <c r="P96" s="135"/>
    </row>
    <row r="97" spans="1:16" x14ac:dyDescent="0.25">
      <c r="C97" s="137" t="s">
        <v>169</v>
      </c>
      <c r="D97" s="107">
        <v>1</v>
      </c>
      <c r="E97" s="107">
        <v>14.4</v>
      </c>
      <c r="F97" s="107">
        <v>3.69</v>
      </c>
      <c r="G97" s="107">
        <v>3.69</v>
      </c>
      <c r="H97" s="135">
        <v>1</v>
      </c>
      <c r="I97" s="135"/>
      <c r="J97" s="135"/>
      <c r="K97" s="135"/>
      <c r="L97" s="135"/>
      <c r="M97" s="135"/>
      <c r="N97" s="135"/>
      <c r="O97" s="135"/>
      <c r="P97" s="135"/>
    </row>
    <row r="98" spans="1:16" x14ac:dyDescent="0.25">
      <c r="B98" s="115" t="s">
        <v>20</v>
      </c>
      <c r="C98" s="137" t="s">
        <v>166</v>
      </c>
      <c r="D98" s="106">
        <v>1</v>
      </c>
      <c r="E98" s="106">
        <v>1</v>
      </c>
      <c r="F98" s="106">
        <v>1</v>
      </c>
      <c r="G98" s="106">
        <v>1</v>
      </c>
      <c r="H98" s="135">
        <v>1</v>
      </c>
      <c r="I98" s="135"/>
      <c r="J98" s="135"/>
      <c r="K98" s="135"/>
      <c r="L98" s="135"/>
      <c r="M98" s="135"/>
      <c r="N98" s="135"/>
      <c r="O98" s="135"/>
      <c r="P98" s="135"/>
    </row>
    <row r="99" spans="1:16" x14ac:dyDescent="0.25">
      <c r="C99" s="137" t="s">
        <v>167</v>
      </c>
      <c r="D99" s="107">
        <v>1</v>
      </c>
      <c r="E99" s="107">
        <v>1.48</v>
      </c>
      <c r="F99" s="107">
        <v>1</v>
      </c>
      <c r="G99" s="107">
        <v>1</v>
      </c>
      <c r="H99" s="135">
        <v>1</v>
      </c>
      <c r="I99" s="135"/>
      <c r="J99" s="135"/>
      <c r="K99" s="135"/>
      <c r="L99" s="135"/>
      <c r="M99" s="135"/>
      <c r="N99" s="135"/>
      <c r="O99" s="135"/>
      <c r="P99" s="135"/>
    </row>
    <row r="100" spans="1:16" x14ac:dyDescent="0.25">
      <c r="C100" s="137" t="s">
        <v>168</v>
      </c>
      <c r="D100" s="107">
        <v>1</v>
      </c>
      <c r="E100" s="107">
        <v>2.84</v>
      </c>
      <c r="F100" s="107">
        <v>1</v>
      </c>
      <c r="G100" s="107">
        <v>1</v>
      </c>
      <c r="H100" s="135">
        <v>1</v>
      </c>
      <c r="I100" s="135"/>
      <c r="J100" s="135"/>
      <c r="K100" s="135"/>
      <c r="L100" s="135"/>
      <c r="M100" s="135"/>
      <c r="N100" s="135"/>
      <c r="O100" s="135"/>
      <c r="P100" s="135"/>
    </row>
    <row r="101" spans="1:16" x14ac:dyDescent="0.25">
      <c r="C101" s="137" t="s">
        <v>169</v>
      </c>
      <c r="D101" s="107">
        <v>1</v>
      </c>
      <c r="E101" s="107">
        <v>14.4</v>
      </c>
      <c r="F101" s="107">
        <v>3.69</v>
      </c>
      <c r="G101" s="107">
        <v>3.69</v>
      </c>
      <c r="H101" s="135">
        <v>1</v>
      </c>
      <c r="I101" s="135"/>
      <c r="J101" s="135"/>
      <c r="K101" s="135"/>
      <c r="L101" s="135"/>
      <c r="M101" s="135"/>
      <c r="N101" s="135"/>
      <c r="O101" s="135"/>
      <c r="P101" s="135"/>
    </row>
    <row r="103" spans="1:16" s="123" customFormat="1" ht="13" x14ac:dyDescent="0.3">
      <c r="A103" s="122" t="s">
        <v>246</v>
      </c>
    </row>
    <row r="104" spans="1:16" ht="26" x14ac:dyDescent="0.3">
      <c r="A104" s="135" t="s">
        <v>71</v>
      </c>
      <c r="B104" s="139" t="s">
        <v>169</v>
      </c>
      <c r="C104" s="93" t="s">
        <v>245</v>
      </c>
      <c r="D104" s="95" t="s">
        <v>1</v>
      </c>
      <c r="E104" s="95" t="s">
        <v>2</v>
      </c>
      <c r="F104" s="95" t="s">
        <v>3</v>
      </c>
      <c r="G104" s="95" t="s">
        <v>4</v>
      </c>
      <c r="H104" s="101" t="s">
        <v>5</v>
      </c>
      <c r="I104" s="100"/>
      <c r="J104" s="100"/>
      <c r="K104" s="100"/>
      <c r="L104" s="100"/>
      <c r="M104" s="100"/>
      <c r="N104" s="100"/>
      <c r="O104" s="100"/>
      <c r="P104" s="100"/>
    </row>
    <row r="105" spans="1:16" ht="13" x14ac:dyDescent="0.3">
      <c r="A105" s="116"/>
      <c r="C105" s="137" t="s">
        <v>166</v>
      </c>
      <c r="D105" s="106">
        <v>1</v>
      </c>
      <c r="E105" s="106">
        <v>1</v>
      </c>
      <c r="F105" s="106">
        <v>1</v>
      </c>
      <c r="G105" s="106">
        <v>1</v>
      </c>
      <c r="H105" s="135">
        <v>1</v>
      </c>
      <c r="I105" s="135"/>
      <c r="J105" s="135"/>
      <c r="K105" s="135"/>
      <c r="L105" s="135"/>
      <c r="M105" s="135"/>
      <c r="N105" s="135"/>
      <c r="O105" s="135"/>
      <c r="P105" s="135"/>
    </row>
    <row r="106" spans="1:16" x14ac:dyDescent="0.25">
      <c r="C106" s="137" t="s">
        <v>167</v>
      </c>
      <c r="D106" s="107">
        <v>1.26</v>
      </c>
      <c r="E106" s="107">
        <v>1.26</v>
      </c>
      <c r="F106" s="107">
        <v>1</v>
      </c>
      <c r="G106" s="107">
        <v>1</v>
      </c>
      <c r="H106" s="135">
        <v>1</v>
      </c>
      <c r="I106" s="135"/>
      <c r="J106" s="135"/>
      <c r="K106" s="135"/>
      <c r="L106" s="135"/>
      <c r="M106" s="135"/>
      <c r="N106" s="135"/>
      <c r="O106" s="135"/>
      <c r="P106" s="135"/>
    </row>
    <row r="107" spans="1:16" x14ac:dyDescent="0.25">
      <c r="C107" s="137" t="s">
        <v>168</v>
      </c>
      <c r="D107" s="107">
        <v>1.68</v>
      </c>
      <c r="E107" s="107">
        <v>1.68</v>
      </c>
      <c r="F107" s="107">
        <v>1</v>
      </c>
      <c r="G107" s="107">
        <v>1</v>
      </c>
      <c r="H107" s="135">
        <v>1</v>
      </c>
      <c r="I107" s="135"/>
      <c r="J107" s="135"/>
      <c r="K107" s="135"/>
      <c r="L107" s="135"/>
      <c r="M107" s="135"/>
      <c r="N107" s="135"/>
      <c r="O107" s="135"/>
      <c r="P107" s="135"/>
    </row>
    <row r="108" spans="1:16" x14ac:dyDescent="0.25">
      <c r="C108" s="137" t="s">
        <v>169</v>
      </c>
      <c r="D108" s="107">
        <v>2.65</v>
      </c>
      <c r="E108" s="107">
        <v>2.65</v>
      </c>
      <c r="F108" s="107">
        <v>2.0699999999999998</v>
      </c>
      <c r="G108" s="107">
        <v>2.0699999999999998</v>
      </c>
      <c r="H108" s="135">
        <v>1</v>
      </c>
      <c r="I108" s="135"/>
      <c r="J108" s="135"/>
      <c r="K108" s="135"/>
      <c r="L108" s="135"/>
      <c r="M108" s="135"/>
      <c r="N108" s="135"/>
      <c r="O108" s="135"/>
      <c r="P108" s="135"/>
    </row>
    <row r="110" spans="1:16" s="131" customFormat="1" ht="13" x14ac:dyDescent="0.3">
      <c r="A110" s="121" t="s">
        <v>280</v>
      </c>
      <c r="H110" s="121"/>
    </row>
    <row r="111" spans="1:16" ht="13" x14ac:dyDescent="0.3">
      <c r="A111" s="122" t="s">
        <v>230</v>
      </c>
      <c r="B111" s="123"/>
      <c r="C111" s="123"/>
      <c r="D111" s="123"/>
      <c r="E111" s="123"/>
      <c r="F111" s="123"/>
      <c r="G111" s="123"/>
      <c r="H111" s="123"/>
    </row>
    <row r="112" spans="1:16" ht="13" x14ac:dyDescent="0.3">
      <c r="A112" s="135" t="s">
        <v>211</v>
      </c>
      <c r="B112" s="136" t="s">
        <v>231</v>
      </c>
      <c r="C112" s="136" t="s">
        <v>232</v>
      </c>
      <c r="D112" s="95" t="s">
        <v>1</v>
      </c>
      <c r="E112" s="95" t="s">
        <v>2</v>
      </c>
      <c r="F112" s="95" t="s">
        <v>3</v>
      </c>
      <c r="G112" s="95" t="s">
        <v>4</v>
      </c>
      <c r="H112" s="95" t="s">
        <v>5</v>
      </c>
    </row>
    <row r="113" spans="1:8" ht="13" x14ac:dyDescent="0.3">
      <c r="A113" s="116"/>
      <c r="B113" s="115" t="s">
        <v>71</v>
      </c>
      <c r="C113" s="137" t="s">
        <v>233</v>
      </c>
      <c r="D113" s="134">
        <f>D3*0.9</f>
        <v>0.9</v>
      </c>
      <c r="E113" s="134">
        <f t="shared" ref="E113:H113" si="0">E3*0.9</f>
        <v>0.9</v>
      </c>
      <c r="F113" s="134">
        <f t="shared" si="0"/>
        <v>0.9</v>
      </c>
      <c r="G113" s="134">
        <f t="shared" si="0"/>
        <v>0.9</v>
      </c>
      <c r="H113" s="134">
        <f t="shared" si="0"/>
        <v>0.9</v>
      </c>
    </row>
    <row r="114" spans="1:8" x14ac:dyDescent="0.25">
      <c r="C114" s="137" t="s">
        <v>234</v>
      </c>
      <c r="D114" s="134">
        <f t="shared" ref="D114:H129" si="1">D4*0.9</f>
        <v>0.9</v>
      </c>
      <c r="E114" s="134">
        <f t="shared" si="1"/>
        <v>1.5029999999999999</v>
      </c>
      <c r="F114" s="134">
        <f t="shared" si="1"/>
        <v>1.5029999999999999</v>
      </c>
      <c r="G114" s="134">
        <f t="shared" si="1"/>
        <v>1.5029999999999999</v>
      </c>
      <c r="H114" s="134">
        <f t="shared" si="1"/>
        <v>1.5029999999999999</v>
      </c>
    </row>
    <row r="115" spans="1:8" x14ac:dyDescent="0.25">
      <c r="C115" s="137" t="s">
        <v>235</v>
      </c>
      <c r="D115" s="134">
        <f t="shared" si="1"/>
        <v>0.9</v>
      </c>
      <c r="E115" s="134">
        <f t="shared" si="1"/>
        <v>2.1419999999999999</v>
      </c>
      <c r="F115" s="134">
        <f t="shared" si="1"/>
        <v>2.1419999999999999</v>
      </c>
      <c r="G115" s="134">
        <f t="shared" si="1"/>
        <v>2.1419999999999999</v>
      </c>
      <c r="H115" s="134">
        <f t="shared" si="1"/>
        <v>2.1419999999999999</v>
      </c>
    </row>
    <row r="116" spans="1:8" x14ac:dyDescent="0.25">
      <c r="C116" s="137" t="s">
        <v>236</v>
      </c>
      <c r="D116" s="134">
        <f t="shared" si="1"/>
        <v>0.9</v>
      </c>
      <c r="E116" s="134">
        <f t="shared" si="1"/>
        <v>5.6970000000000001</v>
      </c>
      <c r="F116" s="134">
        <f t="shared" si="1"/>
        <v>5.6970000000000001</v>
      </c>
      <c r="G116" s="134">
        <f t="shared" si="1"/>
        <v>5.6970000000000001</v>
      </c>
      <c r="H116" s="134">
        <f t="shared" si="1"/>
        <v>5.6970000000000001</v>
      </c>
    </row>
    <row r="117" spans="1:8" x14ac:dyDescent="0.25">
      <c r="B117" s="115" t="s">
        <v>16</v>
      </c>
      <c r="C117" s="137" t="s">
        <v>233</v>
      </c>
      <c r="D117" s="134">
        <f t="shared" si="1"/>
        <v>0.9</v>
      </c>
      <c r="E117" s="134">
        <f t="shared" si="1"/>
        <v>0.9</v>
      </c>
      <c r="F117" s="134">
        <f t="shared" si="1"/>
        <v>0.9</v>
      </c>
      <c r="G117" s="134">
        <f t="shared" si="1"/>
        <v>0.9</v>
      </c>
      <c r="H117" s="134">
        <f t="shared" si="1"/>
        <v>0.9</v>
      </c>
    </row>
    <row r="118" spans="1:8" x14ac:dyDescent="0.25">
      <c r="C118" s="137" t="s">
        <v>234</v>
      </c>
      <c r="D118" s="134">
        <f t="shared" si="1"/>
        <v>0.9</v>
      </c>
      <c r="E118" s="134">
        <f t="shared" si="1"/>
        <v>1.395</v>
      </c>
      <c r="F118" s="134">
        <f t="shared" si="1"/>
        <v>1.395</v>
      </c>
      <c r="G118" s="134">
        <f t="shared" si="1"/>
        <v>1.395</v>
      </c>
      <c r="H118" s="134">
        <f t="shared" si="1"/>
        <v>1.395</v>
      </c>
    </row>
    <row r="119" spans="1:8" x14ac:dyDescent="0.25">
      <c r="C119" s="137" t="s">
        <v>235</v>
      </c>
      <c r="D119" s="134">
        <f t="shared" si="1"/>
        <v>0.9</v>
      </c>
      <c r="E119" s="134">
        <f t="shared" si="1"/>
        <v>1.9620000000000002</v>
      </c>
      <c r="F119" s="134">
        <f t="shared" si="1"/>
        <v>1.9620000000000002</v>
      </c>
      <c r="G119" s="134">
        <f t="shared" si="1"/>
        <v>1.9620000000000002</v>
      </c>
      <c r="H119" s="134">
        <f t="shared" si="1"/>
        <v>1.9620000000000002</v>
      </c>
    </row>
    <row r="120" spans="1:8" x14ac:dyDescent="0.25">
      <c r="C120" s="137" t="s">
        <v>236</v>
      </c>
      <c r="D120" s="134">
        <f t="shared" si="1"/>
        <v>0.9</v>
      </c>
      <c r="E120" s="134">
        <f t="shared" si="1"/>
        <v>5.7509999999999994</v>
      </c>
      <c r="F120" s="134">
        <f t="shared" si="1"/>
        <v>5.7509999999999994</v>
      </c>
      <c r="G120" s="134">
        <f t="shared" si="1"/>
        <v>5.7509999999999994</v>
      </c>
      <c r="H120" s="134">
        <f t="shared" si="1"/>
        <v>5.7509999999999994</v>
      </c>
    </row>
    <row r="121" spans="1:8" x14ac:dyDescent="0.25">
      <c r="B121" s="115" t="s">
        <v>18</v>
      </c>
      <c r="C121" s="137" t="s">
        <v>233</v>
      </c>
      <c r="D121" s="134">
        <f t="shared" si="1"/>
        <v>0.9</v>
      </c>
      <c r="E121" s="134">
        <f t="shared" si="1"/>
        <v>0.9</v>
      </c>
      <c r="F121" s="134">
        <f t="shared" si="1"/>
        <v>0.9</v>
      </c>
      <c r="G121" s="134">
        <f t="shared" si="1"/>
        <v>0.9</v>
      </c>
      <c r="H121" s="134">
        <f t="shared" si="1"/>
        <v>0.9</v>
      </c>
    </row>
    <row r="122" spans="1:8" x14ac:dyDescent="0.25">
      <c r="C122" s="137" t="s">
        <v>234</v>
      </c>
      <c r="D122" s="134">
        <f t="shared" si="1"/>
        <v>0.9</v>
      </c>
      <c r="E122" s="134">
        <f t="shared" si="1"/>
        <v>0.9</v>
      </c>
      <c r="F122" s="134">
        <f t="shared" si="1"/>
        <v>0.9</v>
      </c>
      <c r="G122" s="134">
        <f t="shared" si="1"/>
        <v>0.9</v>
      </c>
      <c r="H122" s="134">
        <f t="shared" si="1"/>
        <v>0.9</v>
      </c>
    </row>
    <row r="123" spans="1:8" x14ac:dyDescent="0.25">
      <c r="C123" s="137" t="s">
        <v>235</v>
      </c>
      <c r="D123" s="134">
        <f t="shared" si="1"/>
        <v>0.9</v>
      </c>
      <c r="E123" s="134">
        <f t="shared" si="1"/>
        <v>2.5110000000000001</v>
      </c>
      <c r="F123" s="134">
        <f t="shared" si="1"/>
        <v>2.5110000000000001</v>
      </c>
      <c r="G123" s="134">
        <f t="shared" si="1"/>
        <v>2.5110000000000001</v>
      </c>
      <c r="H123" s="134">
        <f t="shared" si="1"/>
        <v>2.5110000000000001</v>
      </c>
    </row>
    <row r="124" spans="1:8" x14ac:dyDescent="0.25">
      <c r="C124" s="137" t="s">
        <v>236</v>
      </c>
      <c r="D124" s="134">
        <f t="shared" si="1"/>
        <v>0.9</v>
      </c>
      <c r="E124" s="134">
        <f t="shared" si="1"/>
        <v>5.4089999999999998</v>
      </c>
      <c r="F124" s="134">
        <f t="shared" si="1"/>
        <v>5.4089999999999998</v>
      </c>
      <c r="G124" s="134">
        <f t="shared" si="1"/>
        <v>5.4089999999999998</v>
      </c>
      <c r="H124" s="134">
        <f t="shared" si="1"/>
        <v>5.4089999999999998</v>
      </c>
    </row>
    <row r="125" spans="1:8" x14ac:dyDescent="0.25">
      <c r="B125" s="115" t="s">
        <v>19</v>
      </c>
      <c r="C125" s="137" t="s">
        <v>233</v>
      </c>
      <c r="D125" s="134">
        <f t="shared" si="1"/>
        <v>0.9</v>
      </c>
      <c r="E125" s="134">
        <f t="shared" si="1"/>
        <v>0.9</v>
      </c>
      <c r="F125" s="134">
        <f t="shared" si="1"/>
        <v>0.9</v>
      </c>
      <c r="G125" s="134">
        <f t="shared" si="1"/>
        <v>0.9</v>
      </c>
      <c r="H125" s="134">
        <f t="shared" si="1"/>
        <v>0.9</v>
      </c>
    </row>
    <row r="126" spans="1:8" x14ac:dyDescent="0.25">
      <c r="C126" s="137" t="s">
        <v>234</v>
      </c>
      <c r="D126" s="134">
        <f t="shared" si="1"/>
        <v>0.9</v>
      </c>
      <c r="E126" s="134">
        <f t="shared" si="1"/>
        <v>0.9</v>
      </c>
      <c r="F126" s="134">
        <f t="shared" si="1"/>
        <v>0.9</v>
      </c>
      <c r="G126" s="134">
        <f t="shared" si="1"/>
        <v>0.9</v>
      </c>
      <c r="H126" s="134">
        <f t="shared" si="1"/>
        <v>0.9</v>
      </c>
    </row>
    <row r="127" spans="1:8" x14ac:dyDescent="0.25">
      <c r="C127" s="137" t="s">
        <v>235</v>
      </c>
      <c r="D127" s="134">
        <f t="shared" si="1"/>
        <v>0.9</v>
      </c>
      <c r="E127" s="134">
        <f t="shared" si="1"/>
        <v>0.9</v>
      </c>
      <c r="F127" s="134">
        <f t="shared" si="1"/>
        <v>0.9</v>
      </c>
      <c r="G127" s="134">
        <f t="shared" si="1"/>
        <v>0.9</v>
      </c>
      <c r="H127" s="134">
        <f t="shared" si="1"/>
        <v>0.9</v>
      </c>
    </row>
    <row r="128" spans="1:8" x14ac:dyDescent="0.25">
      <c r="C128" s="137" t="s">
        <v>236</v>
      </c>
      <c r="D128" s="134">
        <f t="shared" si="1"/>
        <v>0.9</v>
      </c>
      <c r="E128" s="134">
        <f t="shared" si="1"/>
        <v>0.9</v>
      </c>
      <c r="F128" s="134">
        <f t="shared" si="1"/>
        <v>0.9</v>
      </c>
      <c r="G128" s="134">
        <f t="shared" si="1"/>
        <v>0.9</v>
      </c>
      <c r="H128" s="134">
        <f t="shared" si="1"/>
        <v>0.9</v>
      </c>
    </row>
    <row r="129" spans="1:8" x14ac:dyDescent="0.25">
      <c r="B129" s="115" t="s">
        <v>17</v>
      </c>
      <c r="C129" s="137" t="s">
        <v>233</v>
      </c>
      <c r="D129" s="134">
        <f t="shared" si="1"/>
        <v>0.9</v>
      </c>
      <c r="E129" s="134">
        <f t="shared" si="1"/>
        <v>0.9</v>
      </c>
      <c r="F129" s="134">
        <f t="shared" si="1"/>
        <v>0.9</v>
      </c>
      <c r="G129" s="134">
        <f t="shared" si="1"/>
        <v>0.9</v>
      </c>
      <c r="H129" s="134">
        <f t="shared" si="1"/>
        <v>0.9</v>
      </c>
    </row>
    <row r="130" spans="1:8" x14ac:dyDescent="0.25">
      <c r="C130" s="137" t="s">
        <v>234</v>
      </c>
      <c r="D130" s="134">
        <f t="shared" ref="D130:H136" si="2">D20*0.9</f>
        <v>0.9</v>
      </c>
      <c r="E130" s="134">
        <f t="shared" si="2"/>
        <v>0.9</v>
      </c>
      <c r="F130" s="134">
        <f t="shared" si="2"/>
        <v>0.9</v>
      </c>
      <c r="G130" s="134">
        <f t="shared" si="2"/>
        <v>0.9</v>
      </c>
      <c r="H130" s="134">
        <f t="shared" si="2"/>
        <v>0.9</v>
      </c>
    </row>
    <row r="131" spans="1:8" x14ac:dyDescent="0.25">
      <c r="C131" s="137" t="s">
        <v>235</v>
      </c>
      <c r="D131" s="134">
        <f t="shared" si="2"/>
        <v>0.9</v>
      </c>
      <c r="E131" s="134">
        <f t="shared" si="2"/>
        <v>1.6740000000000002</v>
      </c>
      <c r="F131" s="134">
        <f t="shared" si="2"/>
        <v>1.6740000000000002</v>
      </c>
      <c r="G131" s="134">
        <f t="shared" si="2"/>
        <v>1.6740000000000002</v>
      </c>
      <c r="H131" s="134">
        <f t="shared" si="2"/>
        <v>1.6740000000000002</v>
      </c>
    </row>
    <row r="132" spans="1:8" x14ac:dyDescent="0.25">
      <c r="C132" s="137" t="s">
        <v>236</v>
      </c>
      <c r="D132" s="134">
        <f t="shared" si="2"/>
        <v>0.9</v>
      </c>
      <c r="E132" s="134">
        <f t="shared" si="2"/>
        <v>2.7090000000000001</v>
      </c>
      <c r="F132" s="134">
        <f t="shared" si="2"/>
        <v>2.7090000000000001</v>
      </c>
      <c r="G132" s="134">
        <f t="shared" si="2"/>
        <v>2.7090000000000001</v>
      </c>
      <c r="H132" s="134">
        <f t="shared" si="2"/>
        <v>2.7090000000000001</v>
      </c>
    </row>
    <row r="133" spans="1:8" x14ac:dyDescent="0.25">
      <c r="B133" s="115" t="s">
        <v>23</v>
      </c>
      <c r="C133" s="137" t="s">
        <v>233</v>
      </c>
      <c r="D133" s="134">
        <f t="shared" si="2"/>
        <v>0.9</v>
      </c>
      <c r="E133" s="134">
        <f t="shared" si="2"/>
        <v>0.9</v>
      </c>
      <c r="F133" s="134">
        <f t="shared" si="2"/>
        <v>0.9</v>
      </c>
      <c r="G133" s="134">
        <f t="shared" si="2"/>
        <v>0.9</v>
      </c>
      <c r="H133" s="134">
        <f t="shared" si="2"/>
        <v>0.9</v>
      </c>
    </row>
    <row r="134" spans="1:8" x14ac:dyDescent="0.25">
      <c r="C134" s="137" t="s">
        <v>234</v>
      </c>
      <c r="D134" s="134">
        <f t="shared" si="2"/>
        <v>0.9</v>
      </c>
      <c r="E134" s="134">
        <f t="shared" si="2"/>
        <v>0.9</v>
      </c>
      <c r="F134" s="134">
        <f t="shared" si="2"/>
        <v>0.9</v>
      </c>
      <c r="G134" s="134">
        <f t="shared" si="2"/>
        <v>0.9</v>
      </c>
      <c r="H134" s="134">
        <f t="shared" si="2"/>
        <v>0.9</v>
      </c>
    </row>
    <row r="135" spans="1:8" x14ac:dyDescent="0.25">
      <c r="C135" s="137" t="s">
        <v>235</v>
      </c>
      <c r="D135" s="134">
        <f t="shared" si="2"/>
        <v>0.9</v>
      </c>
      <c r="E135" s="134">
        <f t="shared" si="2"/>
        <v>1.6740000000000002</v>
      </c>
      <c r="F135" s="134">
        <f t="shared" si="2"/>
        <v>1.6740000000000002</v>
      </c>
      <c r="G135" s="134">
        <f t="shared" si="2"/>
        <v>1.6740000000000002</v>
      </c>
      <c r="H135" s="134">
        <f t="shared" si="2"/>
        <v>1.6740000000000002</v>
      </c>
    </row>
    <row r="136" spans="1:8" x14ac:dyDescent="0.25">
      <c r="C136" s="137" t="s">
        <v>236</v>
      </c>
      <c r="D136" s="134">
        <f t="shared" si="2"/>
        <v>0.9</v>
      </c>
      <c r="E136" s="134">
        <f t="shared" si="2"/>
        <v>2.7090000000000001</v>
      </c>
      <c r="F136" s="134">
        <f t="shared" si="2"/>
        <v>2.7090000000000001</v>
      </c>
      <c r="G136" s="134">
        <f t="shared" si="2"/>
        <v>2.7090000000000001</v>
      </c>
      <c r="H136" s="134">
        <f t="shared" si="2"/>
        <v>2.7090000000000001</v>
      </c>
    </row>
    <row r="138" spans="1:8" ht="13" x14ac:dyDescent="0.3">
      <c r="A138" s="122" t="s">
        <v>237</v>
      </c>
      <c r="B138" s="123"/>
      <c r="C138" s="123"/>
      <c r="D138" s="123"/>
      <c r="E138" s="123"/>
      <c r="F138" s="123"/>
      <c r="G138" s="123"/>
      <c r="H138" s="123"/>
    </row>
    <row r="139" spans="1:8" ht="13" x14ac:dyDescent="0.3">
      <c r="A139" s="135" t="s">
        <v>238</v>
      </c>
      <c r="B139" s="116" t="s">
        <v>231</v>
      </c>
      <c r="C139" s="116" t="s">
        <v>239</v>
      </c>
      <c r="D139" s="95" t="s">
        <v>1</v>
      </c>
      <c r="E139" s="95" t="s">
        <v>2</v>
      </c>
      <c r="F139" s="95" t="s">
        <v>3</v>
      </c>
      <c r="G139" s="95" t="s">
        <v>4</v>
      </c>
      <c r="H139" s="95" t="s">
        <v>5</v>
      </c>
    </row>
    <row r="140" spans="1:8" ht="13" x14ac:dyDescent="0.3">
      <c r="A140" s="116"/>
      <c r="B140" s="115" t="s">
        <v>71</v>
      </c>
      <c r="C140" s="137" t="s">
        <v>233</v>
      </c>
      <c r="D140" s="134">
        <f>D30*0.9</f>
        <v>0.9</v>
      </c>
      <c r="E140" s="134">
        <f t="shared" ref="E140:H140" si="3">E30*0.9</f>
        <v>0.9</v>
      </c>
      <c r="F140" s="134">
        <f t="shared" si="3"/>
        <v>0.9</v>
      </c>
      <c r="G140" s="134">
        <f t="shared" si="3"/>
        <v>0.9</v>
      </c>
      <c r="H140" s="134">
        <f t="shared" si="3"/>
        <v>0.9</v>
      </c>
    </row>
    <row r="141" spans="1:8" x14ac:dyDescent="0.25">
      <c r="C141" s="137" t="s">
        <v>234</v>
      </c>
      <c r="D141" s="134">
        <f t="shared" ref="D141:H156" si="4">D31*0.9</f>
        <v>0.9</v>
      </c>
      <c r="E141" s="134">
        <f t="shared" si="4"/>
        <v>1.4400000000000002</v>
      </c>
      <c r="F141" s="134">
        <f t="shared" si="4"/>
        <v>1.4400000000000002</v>
      </c>
      <c r="G141" s="134">
        <f t="shared" si="4"/>
        <v>1.4400000000000002</v>
      </c>
      <c r="H141" s="134">
        <f t="shared" si="4"/>
        <v>1.4400000000000002</v>
      </c>
    </row>
    <row r="142" spans="1:8" x14ac:dyDescent="0.25">
      <c r="C142" s="137" t="s">
        <v>65</v>
      </c>
      <c r="D142" s="134">
        <f t="shared" si="4"/>
        <v>0.9</v>
      </c>
      <c r="E142" s="134">
        <f t="shared" si="4"/>
        <v>3.0690000000000004</v>
      </c>
      <c r="F142" s="134">
        <f t="shared" si="4"/>
        <v>3.0690000000000004</v>
      </c>
      <c r="G142" s="134">
        <f t="shared" si="4"/>
        <v>3.0690000000000004</v>
      </c>
      <c r="H142" s="134">
        <f t="shared" si="4"/>
        <v>3.0690000000000004</v>
      </c>
    </row>
    <row r="143" spans="1:8" x14ac:dyDescent="0.25">
      <c r="C143" s="137" t="s">
        <v>66</v>
      </c>
      <c r="D143" s="134">
        <f t="shared" si="4"/>
        <v>0.9</v>
      </c>
      <c r="E143" s="134">
        <f t="shared" si="4"/>
        <v>11.097</v>
      </c>
      <c r="F143" s="134">
        <f t="shared" si="4"/>
        <v>11.097</v>
      </c>
      <c r="G143" s="134">
        <f t="shared" si="4"/>
        <v>11.097</v>
      </c>
      <c r="H143" s="134">
        <f t="shared" si="4"/>
        <v>11.097</v>
      </c>
    </row>
    <row r="144" spans="1:8" x14ac:dyDescent="0.25">
      <c r="B144" s="115" t="s">
        <v>16</v>
      </c>
      <c r="C144" s="137" t="s">
        <v>233</v>
      </c>
      <c r="D144" s="134">
        <f t="shared" si="4"/>
        <v>0.9</v>
      </c>
      <c r="E144" s="134">
        <f t="shared" si="4"/>
        <v>0.9</v>
      </c>
      <c r="F144" s="134">
        <f t="shared" si="4"/>
        <v>0.9</v>
      </c>
      <c r="G144" s="134">
        <f t="shared" si="4"/>
        <v>0.9</v>
      </c>
      <c r="H144" s="134">
        <f t="shared" si="4"/>
        <v>0.9</v>
      </c>
    </row>
    <row r="145" spans="2:8" x14ac:dyDescent="0.25">
      <c r="C145" s="137" t="s">
        <v>234</v>
      </c>
      <c r="D145" s="134">
        <f t="shared" si="4"/>
        <v>0.9</v>
      </c>
      <c r="E145" s="134">
        <f t="shared" si="4"/>
        <v>1.728</v>
      </c>
      <c r="F145" s="134">
        <f t="shared" si="4"/>
        <v>1.728</v>
      </c>
      <c r="G145" s="134">
        <f t="shared" si="4"/>
        <v>1.728</v>
      </c>
      <c r="H145" s="134">
        <f t="shared" si="4"/>
        <v>1.728</v>
      </c>
    </row>
    <row r="146" spans="2:8" x14ac:dyDescent="0.25">
      <c r="C146" s="137" t="s">
        <v>65</v>
      </c>
      <c r="D146" s="134">
        <f t="shared" si="4"/>
        <v>0.9</v>
      </c>
      <c r="E146" s="134">
        <f t="shared" si="4"/>
        <v>4.194</v>
      </c>
      <c r="F146" s="134">
        <f t="shared" si="4"/>
        <v>4.194</v>
      </c>
      <c r="G146" s="134">
        <f t="shared" si="4"/>
        <v>4.194</v>
      </c>
      <c r="H146" s="134">
        <f t="shared" si="4"/>
        <v>4.194</v>
      </c>
    </row>
    <row r="147" spans="2:8" x14ac:dyDescent="0.25">
      <c r="C147" s="137" t="s">
        <v>66</v>
      </c>
      <c r="D147" s="134">
        <f t="shared" si="4"/>
        <v>0.9</v>
      </c>
      <c r="E147" s="134">
        <f t="shared" si="4"/>
        <v>8.7119999999999997</v>
      </c>
      <c r="F147" s="134">
        <f t="shared" si="4"/>
        <v>8.7119999999999997</v>
      </c>
      <c r="G147" s="134">
        <f t="shared" si="4"/>
        <v>8.7119999999999997</v>
      </c>
      <c r="H147" s="134">
        <f t="shared" si="4"/>
        <v>8.7119999999999997</v>
      </c>
    </row>
    <row r="148" spans="2:8" x14ac:dyDescent="0.25">
      <c r="B148" s="115" t="s">
        <v>18</v>
      </c>
      <c r="C148" s="137" t="s">
        <v>233</v>
      </c>
      <c r="D148" s="134">
        <f t="shared" si="4"/>
        <v>0.9</v>
      </c>
      <c r="E148" s="134">
        <f t="shared" si="4"/>
        <v>0.9</v>
      </c>
      <c r="F148" s="134">
        <f t="shared" si="4"/>
        <v>0.9</v>
      </c>
      <c r="G148" s="134">
        <f t="shared" si="4"/>
        <v>0.9</v>
      </c>
      <c r="H148" s="134">
        <f t="shared" si="4"/>
        <v>0.9</v>
      </c>
    </row>
    <row r="149" spans="2:8" x14ac:dyDescent="0.25">
      <c r="C149" s="137" t="s">
        <v>234</v>
      </c>
      <c r="D149" s="134">
        <f t="shared" si="4"/>
        <v>0.9</v>
      </c>
      <c r="E149" s="134">
        <f t="shared" si="4"/>
        <v>0.9</v>
      </c>
      <c r="F149" s="134">
        <f t="shared" si="4"/>
        <v>0.9</v>
      </c>
      <c r="G149" s="134">
        <f t="shared" si="4"/>
        <v>0.9</v>
      </c>
      <c r="H149" s="134">
        <f t="shared" si="4"/>
        <v>0.9</v>
      </c>
    </row>
    <row r="150" spans="2:8" x14ac:dyDescent="0.25">
      <c r="C150" s="137" t="s">
        <v>65</v>
      </c>
      <c r="D150" s="134">
        <f t="shared" si="4"/>
        <v>0.9</v>
      </c>
      <c r="E150" s="134">
        <f t="shared" si="4"/>
        <v>2.3220000000000001</v>
      </c>
      <c r="F150" s="134">
        <f t="shared" si="4"/>
        <v>2.3220000000000001</v>
      </c>
      <c r="G150" s="134">
        <f t="shared" si="4"/>
        <v>2.3220000000000001</v>
      </c>
      <c r="H150" s="134">
        <f t="shared" si="4"/>
        <v>2.3220000000000001</v>
      </c>
    </row>
    <row r="151" spans="2:8" x14ac:dyDescent="0.25">
      <c r="C151" s="137" t="s">
        <v>66</v>
      </c>
      <c r="D151" s="134">
        <f t="shared" si="4"/>
        <v>0.9</v>
      </c>
      <c r="E151" s="134">
        <f t="shared" si="4"/>
        <v>8.6670000000000016</v>
      </c>
      <c r="F151" s="134">
        <f t="shared" si="4"/>
        <v>8.6670000000000016</v>
      </c>
      <c r="G151" s="134">
        <f t="shared" si="4"/>
        <v>8.6670000000000016</v>
      </c>
      <c r="H151" s="134">
        <f t="shared" si="4"/>
        <v>8.6670000000000016</v>
      </c>
    </row>
    <row r="152" spans="2:8" x14ac:dyDescent="0.25">
      <c r="B152" s="115" t="s">
        <v>19</v>
      </c>
      <c r="C152" s="137" t="s">
        <v>233</v>
      </c>
      <c r="D152" s="134">
        <f t="shared" si="4"/>
        <v>0.9</v>
      </c>
      <c r="E152" s="134">
        <f t="shared" si="4"/>
        <v>0.9</v>
      </c>
      <c r="F152" s="134">
        <f t="shared" si="4"/>
        <v>0.9</v>
      </c>
      <c r="G152" s="134">
        <f t="shared" si="4"/>
        <v>0.9</v>
      </c>
      <c r="H152" s="134">
        <f t="shared" si="4"/>
        <v>0.9</v>
      </c>
    </row>
    <row r="153" spans="2:8" x14ac:dyDescent="0.25">
      <c r="C153" s="137" t="s">
        <v>234</v>
      </c>
      <c r="D153" s="134">
        <f t="shared" si="4"/>
        <v>0.9</v>
      </c>
      <c r="E153" s="134">
        <f t="shared" si="4"/>
        <v>0.9</v>
      </c>
      <c r="F153" s="134">
        <f t="shared" si="4"/>
        <v>0.9</v>
      </c>
      <c r="G153" s="134">
        <f t="shared" si="4"/>
        <v>0.9</v>
      </c>
      <c r="H153" s="134">
        <f t="shared" si="4"/>
        <v>0.9</v>
      </c>
    </row>
    <row r="154" spans="2:8" x14ac:dyDescent="0.25">
      <c r="C154" s="137" t="s">
        <v>65</v>
      </c>
      <c r="D154" s="134">
        <f t="shared" si="4"/>
        <v>0.9</v>
      </c>
      <c r="E154" s="134">
        <f t="shared" si="4"/>
        <v>0.9</v>
      </c>
      <c r="F154" s="134">
        <f t="shared" si="4"/>
        <v>0.9</v>
      </c>
      <c r="G154" s="134">
        <f t="shared" si="4"/>
        <v>0.9</v>
      </c>
      <c r="H154" s="134">
        <f t="shared" si="4"/>
        <v>0.9</v>
      </c>
    </row>
    <row r="155" spans="2:8" x14ac:dyDescent="0.25">
      <c r="C155" s="137" t="s">
        <v>66</v>
      </c>
      <c r="D155" s="134">
        <f t="shared" si="4"/>
        <v>0.9</v>
      </c>
      <c r="E155" s="134">
        <f t="shared" si="4"/>
        <v>0.9</v>
      </c>
      <c r="F155" s="134">
        <f t="shared" si="4"/>
        <v>0.9</v>
      </c>
      <c r="G155" s="134">
        <f t="shared" si="4"/>
        <v>0.9</v>
      </c>
      <c r="H155" s="134">
        <f t="shared" si="4"/>
        <v>0.9</v>
      </c>
    </row>
    <row r="156" spans="2:8" x14ac:dyDescent="0.25">
      <c r="B156" s="115" t="s">
        <v>17</v>
      </c>
      <c r="C156" s="137" t="s">
        <v>233</v>
      </c>
      <c r="D156" s="134">
        <f t="shared" si="4"/>
        <v>0.9</v>
      </c>
      <c r="E156" s="134">
        <f t="shared" si="4"/>
        <v>0.9</v>
      </c>
      <c r="F156" s="134">
        <f t="shared" si="4"/>
        <v>0.9</v>
      </c>
      <c r="G156" s="134">
        <f t="shared" si="4"/>
        <v>0.9</v>
      </c>
      <c r="H156" s="134">
        <f t="shared" si="4"/>
        <v>0.9</v>
      </c>
    </row>
    <row r="157" spans="2:8" x14ac:dyDescent="0.25">
      <c r="C157" s="137" t="s">
        <v>234</v>
      </c>
      <c r="D157" s="134">
        <f t="shared" ref="D157:H163" si="5">D47*0.9</f>
        <v>0.9</v>
      </c>
      <c r="E157" s="134">
        <f t="shared" si="5"/>
        <v>1.4849999999999999</v>
      </c>
      <c r="F157" s="134">
        <f t="shared" si="5"/>
        <v>1.4849999999999999</v>
      </c>
      <c r="G157" s="134">
        <f t="shared" si="5"/>
        <v>1.4849999999999999</v>
      </c>
      <c r="H157" s="134">
        <f t="shared" si="5"/>
        <v>1.4849999999999999</v>
      </c>
    </row>
    <row r="158" spans="2:8" x14ac:dyDescent="0.25">
      <c r="C158" s="137" t="s">
        <v>65</v>
      </c>
      <c r="D158" s="134">
        <f t="shared" si="5"/>
        <v>0.9</v>
      </c>
      <c r="E158" s="134">
        <f t="shared" si="5"/>
        <v>2.4569999999999999</v>
      </c>
      <c r="F158" s="134">
        <f t="shared" si="5"/>
        <v>2.4569999999999999</v>
      </c>
      <c r="G158" s="134">
        <f t="shared" si="5"/>
        <v>2.4569999999999999</v>
      </c>
      <c r="H158" s="134">
        <f t="shared" si="5"/>
        <v>2.4569999999999999</v>
      </c>
    </row>
    <row r="159" spans="2:8" x14ac:dyDescent="0.25">
      <c r="C159" s="137" t="s">
        <v>66</v>
      </c>
      <c r="D159" s="134">
        <f t="shared" si="5"/>
        <v>0.9</v>
      </c>
      <c r="E159" s="134">
        <f t="shared" si="5"/>
        <v>10.089</v>
      </c>
      <c r="F159" s="134">
        <f t="shared" si="5"/>
        <v>10.089</v>
      </c>
      <c r="G159" s="134">
        <f t="shared" si="5"/>
        <v>10.089</v>
      </c>
      <c r="H159" s="134">
        <f t="shared" si="5"/>
        <v>10.089</v>
      </c>
    </row>
    <row r="160" spans="2:8" x14ac:dyDescent="0.25">
      <c r="B160" s="115" t="s">
        <v>23</v>
      </c>
      <c r="C160" s="137" t="s">
        <v>233</v>
      </c>
      <c r="D160" s="134">
        <f t="shared" si="5"/>
        <v>0.9</v>
      </c>
      <c r="E160" s="134">
        <f t="shared" si="5"/>
        <v>0.9</v>
      </c>
      <c r="F160" s="134">
        <f t="shared" si="5"/>
        <v>0.9</v>
      </c>
      <c r="G160" s="134">
        <f t="shared" si="5"/>
        <v>0.9</v>
      </c>
      <c r="H160" s="134">
        <f t="shared" si="5"/>
        <v>0.9</v>
      </c>
    </row>
    <row r="161" spans="1:8" x14ac:dyDescent="0.25">
      <c r="C161" s="137" t="s">
        <v>234</v>
      </c>
      <c r="D161" s="134">
        <f t="shared" si="5"/>
        <v>0.9</v>
      </c>
      <c r="E161" s="134">
        <f t="shared" si="5"/>
        <v>1.4849999999999999</v>
      </c>
      <c r="F161" s="134">
        <f t="shared" si="5"/>
        <v>1.4849999999999999</v>
      </c>
      <c r="G161" s="134">
        <f t="shared" si="5"/>
        <v>1.4849999999999999</v>
      </c>
      <c r="H161" s="134">
        <f t="shared" si="5"/>
        <v>1.4849999999999999</v>
      </c>
    </row>
    <row r="162" spans="1:8" x14ac:dyDescent="0.25">
      <c r="C162" s="137" t="s">
        <v>65</v>
      </c>
      <c r="D162" s="134">
        <f t="shared" si="5"/>
        <v>0.9</v>
      </c>
      <c r="E162" s="134">
        <f t="shared" si="5"/>
        <v>2.4569999999999999</v>
      </c>
      <c r="F162" s="134">
        <f t="shared" si="5"/>
        <v>2.4569999999999999</v>
      </c>
      <c r="G162" s="134">
        <f t="shared" si="5"/>
        <v>2.4569999999999999</v>
      </c>
      <c r="H162" s="134">
        <f t="shared" si="5"/>
        <v>2.4569999999999999</v>
      </c>
    </row>
    <row r="163" spans="1:8" x14ac:dyDescent="0.25">
      <c r="C163" s="137" t="s">
        <v>66</v>
      </c>
      <c r="D163" s="134">
        <f t="shared" si="5"/>
        <v>0.9</v>
      </c>
      <c r="E163" s="134">
        <f t="shared" si="5"/>
        <v>10.089</v>
      </c>
      <c r="F163" s="134">
        <f t="shared" si="5"/>
        <v>10.089</v>
      </c>
      <c r="G163" s="134">
        <f t="shared" si="5"/>
        <v>10.089</v>
      </c>
      <c r="H163" s="134">
        <f t="shared" si="5"/>
        <v>10.089</v>
      </c>
    </row>
    <row r="164" spans="1:8" x14ac:dyDescent="0.25">
      <c r="C164" s="137"/>
      <c r="D164" s="137"/>
    </row>
    <row r="165" spans="1:8" ht="13" x14ac:dyDescent="0.3">
      <c r="A165" s="122" t="s">
        <v>240</v>
      </c>
      <c r="B165" s="123"/>
      <c r="C165" s="123"/>
      <c r="D165" s="123"/>
      <c r="E165" s="123"/>
      <c r="F165" s="123"/>
      <c r="G165" s="123"/>
      <c r="H165" s="123"/>
    </row>
    <row r="166" spans="1:8" ht="26" x14ac:dyDescent="0.3">
      <c r="A166" s="135" t="s">
        <v>70</v>
      </c>
      <c r="B166" s="116" t="s">
        <v>231</v>
      </c>
      <c r="C166" s="93" t="s">
        <v>241</v>
      </c>
      <c r="D166" s="95" t="s">
        <v>53</v>
      </c>
      <c r="E166" s="95" t="s">
        <v>54</v>
      </c>
      <c r="F166" s="95" t="s">
        <v>55</v>
      </c>
      <c r="G166" s="95" t="s">
        <v>56</v>
      </c>
      <c r="H166" s="100"/>
    </row>
    <row r="167" spans="1:8" ht="13" x14ac:dyDescent="0.3">
      <c r="A167" s="116"/>
      <c r="B167" s="115" t="s">
        <v>38</v>
      </c>
      <c r="C167" s="137" t="s">
        <v>242</v>
      </c>
      <c r="D167" s="134">
        <f>D57*0.9</f>
        <v>0.9</v>
      </c>
      <c r="E167" s="134">
        <f t="shared" ref="E167:G167" si="6">E57*0.9</f>
        <v>0.9</v>
      </c>
      <c r="F167" s="134">
        <f t="shared" si="6"/>
        <v>0.9</v>
      </c>
      <c r="G167" s="134">
        <f t="shared" si="6"/>
        <v>0.9</v>
      </c>
      <c r="H167" s="135"/>
    </row>
    <row r="168" spans="1:8" x14ac:dyDescent="0.25">
      <c r="C168" s="137" t="s">
        <v>243</v>
      </c>
      <c r="D168" s="134">
        <f t="shared" ref="D168:G172" si="7">D58*0.9</f>
        <v>9.6075000000000017</v>
      </c>
      <c r="E168" s="134">
        <f t="shared" si="7"/>
        <v>9.6075000000000017</v>
      </c>
      <c r="F168" s="134">
        <f t="shared" si="7"/>
        <v>9.6075000000000017</v>
      </c>
      <c r="G168" s="134">
        <f t="shared" si="7"/>
        <v>9.6075000000000017</v>
      </c>
      <c r="H168" s="135"/>
    </row>
    <row r="169" spans="1:8" x14ac:dyDescent="0.25">
      <c r="B169" s="115" t="s">
        <v>39</v>
      </c>
      <c r="C169" s="137" t="s">
        <v>242</v>
      </c>
      <c r="D169" s="134">
        <f t="shared" si="7"/>
        <v>0.9</v>
      </c>
      <c r="E169" s="134">
        <f t="shared" si="7"/>
        <v>0.9</v>
      </c>
      <c r="F169" s="134">
        <f t="shared" si="7"/>
        <v>0.9</v>
      </c>
      <c r="G169" s="134">
        <f t="shared" si="7"/>
        <v>0.9</v>
      </c>
      <c r="H169" s="135"/>
    </row>
    <row r="170" spans="1:8" x14ac:dyDescent="0.25">
      <c r="C170" s="137" t="s">
        <v>243</v>
      </c>
      <c r="D170" s="134">
        <f t="shared" si="7"/>
        <v>9.6075000000000017</v>
      </c>
      <c r="E170" s="134">
        <f t="shared" si="7"/>
        <v>9.6075000000000017</v>
      </c>
      <c r="F170" s="134">
        <f t="shared" si="7"/>
        <v>9.6075000000000017</v>
      </c>
      <c r="G170" s="134">
        <f t="shared" si="7"/>
        <v>9.6075000000000017</v>
      </c>
      <c r="H170" s="135"/>
    </row>
    <row r="171" spans="1:8" x14ac:dyDescent="0.25">
      <c r="B171" s="115" t="s">
        <v>40</v>
      </c>
      <c r="C171" s="137" t="s">
        <v>242</v>
      </c>
      <c r="D171" s="134">
        <f t="shared" si="7"/>
        <v>0.9</v>
      </c>
      <c r="E171" s="134">
        <f t="shared" si="7"/>
        <v>0.9</v>
      </c>
      <c r="F171" s="134">
        <f t="shared" si="7"/>
        <v>0.9</v>
      </c>
      <c r="G171" s="134">
        <f t="shared" si="7"/>
        <v>0.9</v>
      </c>
      <c r="H171" s="135"/>
    </row>
    <row r="172" spans="1:8" x14ac:dyDescent="0.25">
      <c r="C172" s="137" t="s">
        <v>243</v>
      </c>
      <c r="D172" s="134">
        <f t="shared" si="7"/>
        <v>9.6075000000000017</v>
      </c>
      <c r="E172" s="134">
        <f t="shared" si="7"/>
        <v>9.6075000000000017</v>
      </c>
      <c r="F172" s="134">
        <f t="shared" si="7"/>
        <v>9.6075000000000017</v>
      </c>
      <c r="G172" s="134">
        <f t="shared" si="7"/>
        <v>9.6075000000000017</v>
      </c>
      <c r="H172" s="135"/>
    </row>
    <row r="173" spans="1:8" x14ac:dyDescent="0.25">
      <c r="C173" s="137"/>
      <c r="D173" s="137"/>
    </row>
    <row r="174" spans="1:8" ht="13" x14ac:dyDescent="0.3">
      <c r="A174" s="122" t="s">
        <v>244</v>
      </c>
      <c r="B174" s="123"/>
      <c r="C174" s="123"/>
      <c r="D174" s="123"/>
      <c r="E174" s="123"/>
      <c r="F174" s="123"/>
      <c r="G174" s="123"/>
      <c r="H174" s="123"/>
    </row>
    <row r="175" spans="1:8" ht="26" x14ac:dyDescent="0.3">
      <c r="A175" s="135" t="s">
        <v>24</v>
      </c>
      <c r="B175" s="116" t="s">
        <v>231</v>
      </c>
      <c r="C175" s="93" t="s">
        <v>245</v>
      </c>
      <c r="D175" s="95" t="s">
        <v>1</v>
      </c>
      <c r="E175" s="95" t="s">
        <v>2</v>
      </c>
      <c r="F175" s="95" t="s">
        <v>3</v>
      </c>
      <c r="G175" s="95" t="s">
        <v>4</v>
      </c>
      <c r="H175" s="101" t="s">
        <v>5</v>
      </c>
    </row>
    <row r="176" spans="1:8" ht="13" x14ac:dyDescent="0.3">
      <c r="A176" s="139"/>
      <c r="B176" s="115" t="s">
        <v>73</v>
      </c>
      <c r="C176" s="137" t="s">
        <v>166</v>
      </c>
      <c r="D176" s="134">
        <f>D66*0.9</f>
        <v>0.9</v>
      </c>
      <c r="E176" s="134">
        <f t="shared" ref="E176:G176" si="8">E66*0.9</f>
        <v>0.9</v>
      </c>
      <c r="F176" s="134">
        <f t="shared" si="8"/>
        <v>0.9</v>
      </c>
      <c r="G176" s="134">
        <f t="shared" si="8"/>
        <v>0.9</v>
      </c>
      <c r="H176" s="135">
        <v>0.9</v>
      </c>
    </row>
    <row r="177" spans="2:8" x14ac:dyDescent="0.25">
      <c r="C177" s="137" t="s">
        <v>167</v>
      </c>
      <c r="D177" s="134">
        <f t="shared" ref="D177:G192" si="9">D67*0.9</f>
        <v>1.2150000000000001</v>
      </c>
      <c r="E177" s="134">
        <f t="shared" si="9"/>
        <v>0.9</v>
      </c>
      <c r="F177" s="134">
        <f t="shared" si="9"/>
        <v>0.9</v>
      </c>
      <c r="G177" s="134">
        <f t="shared" si="9"/>
        <v>0.9</v>
      </c>
      <c r="H177" s="135">
        <v>0.9</v>
      </c>
    </row>
    <row r="178" spans="2:8" x14ac:dyDescent="0.25">
      <c r="C178" s="137" t="s">
        <v>168</v>
      </c>
      <c r="D178" s="134">
        <f t="shared" si="9"/>
        <v>1.2150000000000001</v>
      </c>
      <c r="E178" s="134">
        <f t="shared" si="9"/>
        <v>0.9</v>
      </c>
      <c r="F178" s="134">
        <f t="shared" si="9"/>
        <v>0.9</v>
      </c>
      <c r="G178" s="134">
        <f t="shared" si="9"/>
        <v>0.9</v>
      </c>
      <c r="H178" s="135">
        <v>0.9</v>
      </c>
    </row>
    <row r="179" spans="2:8" x14ac:dyDescent="0.25">
      <c r="C179" s="137" t="s">
        <v>169</v>
      </c>
      <c r="D179" s="134">
        <f t="shared" si="9"/>
        <v>4.8600000000000003</v>
      </c>
      <c r="E179" s="134">
        <f t="shared" si="9"/>
        <v>0.9</v>
      </c>
      <c r="F179" s="134">
        <f t="shared" si="9"/>
        <v>0.9</v>
      </c>
      <c r="G179" s="134">
        <f t="shared" si="9"/>
        <v>0.9</v>
      </c>
      <c r="H179" s="135">
        <v>0.9</v>
      </c>
    </row>
    <row r="180" spans="2:8" x14ac:dyDescent="0.25">
      <c r="B180" s="115" t="s">
        <v>7</v>
      </c>
      <c r="C180" s="137" t="s">
        <v>166</v>
      </c>
      <c r="D180" s="134">
        <f t="shared" si="9"/>
        <v>0.9</v>
      </c>
      <c r="E180" s="134">
        <f t="shared" si="9"/>
        <v>0.9</v>
      </c>
      <c r="F180" s="134">
        <f t="shared" si="9"/>
        <v>0.9</v>
      </c>
      <c r="G180" s="134">
        <f t="shared" si="9"/>
        <v>0.9</v>
      </c>
      <c r="H180" s="135">
        <v>0.9</v>
      </c>
    </row>
    <row r="181" spans="2:8" x14ac:dyDescent="0.25">
      <c r="C181" s="137" t="s">
        <v>167</v>
      </c>
      <c r="D181" s="134">
        <f t="shared" si="9"/>
        <v>1.2150000000000001</v>
      </c>
      <c r="E181" s="134">
        <f t="shared" si="9"/>
        <v>0.9</v>
      </c>
      <c r="F181" s="134">
        <f t="shared" si="9"/>
        <v>0.9</v>
      </c>
      <c r="G181" s="134">
        <f t="shared" si="9"/>
        <v>0.9</v>
      </c>
      <c r="H181" s="135">
        <v>0.9</v>
      </c>
    </row>
    <row r="182" spans="2:8" x14ac:dyDescent="0.25">
      <c r="C182" s="137" t="s">
        <v>168</v>
      </c>
      <c r="D182" s="134">
        <f t="shared" si="9"/>
        <v>1.2150000000000001</v>
      </c>
      <c r="E182" s="134">
        <f t="shared" si="9"/>
        <v>0.9</v>
      </c>
      <c r="F182" s="134">
        <f t="shared" si="9"/>
        <v>0.9</v>
      </c>
      <c r="G182" s="134">
        <f t="shared" si="9"/>
        <v>0.9</v>
      </c>
      <c r="H182" s="135">
        <v>0.9</v>
      </c>
    </row>
    <row r="183" spans="2:8" x14ac:dyDescent="0.25">
      <c r="C183" s="137" t="s">
        <v>169</v>
      </c>
      <c r="D183" s="134">
        <f t="shared" si="9"/>
        <v>4.8600000000000003</v>
      </c>
      <c r="E183" s="134">
        <f t="shared" si="9"/>
        <v>0.9</v>
      </c>
      <c r="F183" s="134">
        <f t="shared" si="9"/>
        <v>0.9</v>
      </c>
      <c r="G183" s="134">
        <f t="shared" si="9"/>
        <v>0.9</v>
      </c>
      <c r="H183" s="135">
        <v>0.9</v>
      </c>
    </row>
    <row r="184" spans="2:8" x14ac:dyDescent="0.25">
      <c r="B184" s="115" t="s">
        <v>8</v>
      </c>
      <c r="C184" s="137" t="s">
        <v>166</v>
      </c>
      <c r="D184" s="134">
        <f t="shared" si="9"/>
        <v>0.9</v>
      </c>
      <c r="E184" s="134">
        <f t="shared" si="9"/>
        <v>0.9</v>
      </c>
      <c r="F184" s="134">
        <f t="shared" si="9"/>
        <v>0.9</v>
      </c>
      <c r="G184" s="134">
        <f t="shared" si="9"/>
        <v>0.9</v>
      </c>
      <c r="H184" s="135">
        <v>0.9</v>
      </c>
    </row>
    <row r="185" spans="2:8" x14ac:dyDescent="0.25">
      <c r="C185" s="137" t="s">
        <v>167</v>
      </c>
      <c r="D185" s="134">
        <f t="shared" si="9"/>
        <v>1.2150000000000001</v>
      </c>
      <c r="E185" s="134">
        <f t="shared" si="9"/>
        <v>0.9</v>
      </c>
      <c r="F185" s="134">
        <f t="shared" si="9"/>
        <v>0.9</v>
      </c>
      <c r="G185" s="134">
        <f t="shared" si="9"/>
        <v>0.9</v>
      </c>
      <c r="H185" s="135">
        <v>0.9</v>
      </c>
    </row>
    <row r="186" spans="2:8" x14ac:dyDescent="0.25">
      <c r="C186" s="137" t="s">
        <v>168</v>
      </c>
      <c r="D186" s="134">
        <f t="shared" si="9"/>
        <v>1.2150000000000001</v>
      </c>
      <c r="E186" s="134">
        <f t="shared" si="9"/>
        <v>0.9</v>
      </c>
      <c r="F186" s="134">
        <f t="shared" si="9"/>
        <v>0.9</v>
      </c>
      <c r="G186" s="134">
        <f t="shared" si="9"/>
        <v>0.9</v>
      </c>
      <c r="H186" s="135">
        <v>0.9</v>
      </c>
    </row>
    <row r="187" spans="2:8" x14ac:dyDescent="0.25">
      <c r="C187" s="137" t="s">
        <v>169</v>
      </c>
      <c r="D187" s="134">
        <f t="shared" si="9"/>
        <v>4.8600000000000003</v>
      </c>
      <c r="E187" s="134">
        <f t="shared" si="9"/>
        <v>0.9</v>
      </c>
      <c r="F187" s="134">
        <f t="shared" si="9"/>
        <v>0.9</v>
      </c>
      <c r="G187" s="134">
        <f t="shared" si="9"/>
        <v>0.9</v>
      </c>
      <c r="H187" s="135">
        <v>0.9</v>
      </c>
    </row>
    <row r="188" spans="2:8" x14ac:dyDescent="0.25">
      <c r="B188" s="115" t="s">
        <v>13</v>
      </c>
      <c r="C188" s="137" t="s">
        <v>166</v>
      </c>
      <c r="D188" s="134">
        <f t="shared" si="9"/>
        <v>0.9</v>
      </c>
      <c r="E188" s="134">
        <f t="shared" si="9"/>
        <v>0.9</v>
      </c>
      <c r="F188" s="134">
        <f t="shared" si="9"/>
        <v>0.9</v>
      </c>
      <c r="G188" s="134">
        <f t="shared" si="9"/>
        <v>0.9</v>
      </c>
      <c r="H188" s="135">
        <v>0.9</v>
      </c>
    </row>
    <row r="189" spans="2:8" x14ac:dyDescent="0.25">
      <c r="C189" s="137" t="s">
        <v>167</v>
      </c>
      <c r="D189" s="134">
        <f t="shared" si="9"/>
        <v>0.9</v>
      </c>
      <c r="E189" s="134">
        <f t="shared" si="9"/>
        <v>0.9</v>
      </c>
      <c r="F189" s="134">
        <f t="shared" si="9"/>
        <v>0.9</v>
      </c>
      <c r="G189" s="134">
        <f t="shared" si="9"/>
        <v>0.9</v>
      </c>
      <c r="H189" s="135">
        <v>0.9</v>
      </c>
    </row>
    <row r="190" spans="2:8" x14ac:dyDescent="0.25">
      <c r="C190" s="137" t="s">
        <v>168</v>
      </c>
      <c r="D190" s="134">
        <f t="shared" si="9"/>
        <v>0.9</v>
      </c>
      <c r="E190" s="134">
        <f t="shared" si="9"/>
        <v>0.9</v>
      </c>
      <c r="F190" s="134">
        <f t="shared" si="9"/>
        <v>0.9</v>
      </c>
      <c r="G190" s="134">
        <f t="shared" si="9"/>
        <v>0.9</v>
      </c>
      <c r="H190" s="135">
        <v>0.9</v>
      </c>
    </row>
    <row r="191" spans="2:8" x14ac:dyDescent="0.25">
      <c r="C191" s="137" t="s">
        <v>169</v>
      </c>
      <c r="D191" s="134">
        <f t="shared" si="9"/>
        <v>0.9</v>
      </c>
      <c r="E191" s="134">
        <f t="shared" si="9"/>
        <v>0.9</v>
      </c>
      <c r="F191" s="134">
        <f t="shared" si="9"/>
        <v>0.9</v>
      </c>
      <c r="G191" s="134">
        <f t="shared" si="9"/>
        <v>0.9</v>
      </c>
      <c r="H191" s="135">
        <v>0.9</v>
      </c>
    </row>
    <row r="192" spans="2:8" x14ac:dyDescent="0.25">
      <c r="B192" s="115" t="s">
        <v>71</v>
      </c>
      <c r="C192" s="137" t="s">
        <v>166</v>
      </c>
      <c r="D192" s="134">
        <f t="shared" si="9"/>
        <v>0.9</v>
      </c>
      <c r="E192" s="134">
        <f t="shared" si="9"/>
        <v>0.9</v>
      </c>
      <c r="F192" s="134">
        <f t="shared" si="9"/>
        <v>0.9</v>
      </c>
      <c r="G192" s="134">
        <f t="shared" si="9"/>
        <v>0.9</v>
      </c>
      <c r="H192" s="135">
        <v>0.9</v>
      </c>
    </row>
    <row r="193" spans="2:8" x14ac:dyDescent="0.25">
      <c r="C193" s="137" t="s">
        <v>167</v>
      </c>
      <c r="D193" s="134">
        <f t="shared" ref="D193:G208" si="10">D83*0.9</f>
        <v>0.9</v>
      </c>
      <c r="E193" s="134">
        <f t="shared" si="10"/>
        <v>2.052</v>
      </c>
      <c r="F193" s="134">
        <f t="shared" si="10"/>
        <v>0.9</v>
      </c>
      <c r="G193" s="134">
        <f t="shared" si="10"/>
        <v>0.9</v>
      </c>
      <c r="H193" s="135">
        <v>0.9</v>
      </c>
    </row>
    <row r="194" spans="2:8" x14ac:dyDescent="0.25">
      <c r="C194" s="137" t="s">
        <v>168</v>
      </c>
      <c r="D194" s="134">
        <f t="shared" si="10"/>
        <v>0.9</v>
      </c>
      <c r="E194" s="134">
        <f t="shared" si="10"/>
        <v>4.1580000000000004</v>
      </c>
      <c r="F194" s="134">
        <f t="shared" si="10"/>
        <v>0.9</v>
      </c>
      <c r="G194" s="134">
        <f t="shared" si="10"/>
        <v>0.9</v>
      </c>
      <c r="H194" s="135">
        <v>0.9</v>
      </c>
    </row>
    <row r="195" spans="2:8" x14ac:dyDescent="0.25">
      <c r="C195" s="137" t="s">
        <v>169</v>
      </c>
      <c r="D195" s="134">
        <f t="shared" si="10"/>
        <v>0.9</v>
      </c>
      <c r="E195" s="134">
        <f t="shared" si="10"/>
        <v>9.4770000000000003</v>
      </c>
      <c r="F195" s="134">
        <f t="shared" si="10"/>
        <v>1.323</v>
      </c>
      <c r="G195" s="134">
        <f t="shared" si="10"/>
        <v>2.3129999999999997</v>
      </c>
      <c r="H195" s="135">
        <v>0.9</v>
      </c>
    </row>
    <row r="196" spans="2:8" x14ac:dyDescent="0.25">
      <c r="B196" s="115" t="s">
        <v>16</v>
      </c>
      <c r="C196" s="137" t="s">
        <v>166</v>
      </c>
      <c r="D196" s="134">
        <f t="shared" si="10"/>
        <v>0.9</v>
      </c>
      <c r="E196" s="134">
        <f t="shared" si="10"/>
        <v>0.9</v>
      </c>
      <c r="F196" s="134">
        <f t="shared" si="10"/>
        <v>0.9</v>
      </c>
      <c r="G196" s="134">
        <f t="shared" si="10"/>
        <v>0.9</v>
      </c>
      <c r="H196" s="135">
        <v>0.9</v>
      </c>
    </row>
    <row r="197" spans="2:8" x14ac:dyDescent="0.25">
      <c r="C197" s="137" t="s">
        <v>167</v>
      </c>
      <c r="D197" s="134">
        <f t="shared" si="10"/>
        <v>0.9</v>
      </c>
      <c r="E197" s="134">
        <f t="shared" si="10"/>
        <v>1.494</v>
      </c>
      <c r="F197" s="134">
        <f t="shared" si="10"/>
        <v>0.9</v>
      </c>
      <c r="G197" s="134">
        <f t="shared" si="10"/>
        <v>0.9</v>
      </c>
      <c r="H197" s="135">
        <v>0.9</v>
      </c>
    </row>
    <row r="198" spans="2:8" x14ac:dyDescent="0.25">
      <c r="C198" s="137" t="s">
        <v>168</v>
      </c>
      <c r="D198" s="134">
        <f t="shared" si="10"/>
        <v>0.9</v>
      </c>
      <c r="E198" s="134">
        <f t="shared" si="10"/>
        <v>2.25</v>
      </c>
      <c r="F198" s="134">
        <f t="shared" si="10"/>
        <v>0.9</v>
      </c>
      <c r="G198" s="134">
        <f t="shared" si="10"/>
        <v>0.9</v>
      </c>
      <c r="H198" s="135">
        <v>0.9</v>
      </c>
    </row>
    <row r="199" spans="2:8" x14ac:dyDescent="0.25">
      <c r="C199" s="137" t="s">
        <v>169</v>
      </c>
      <c r="D199" s="134">
        <f t="shared" si="10"/>
        <v>0.9</v>
      </c>
      <c r="E199" s="134">
        <f t="shared" si="10"/>
        <v>13.473000000000001</v>
      </c>
      <c r="F199" s="134">
        <f t="shared" si="10"/>
        <v>1.728</v>
      </c>
      <c r="G199" s="134">
        <f t="shared" si="10"/>
        <v>1.728</v>
      </c>
      <c r="H199" s="135">
        <v>0.9</v>
      </c>
    </row>
    <row r="200" spans="2:8" x14ac:dyDescent="0.25">
      <c r="B200" s="115" t="s">
        <v>18</v>
      </c>
      <c r="C200" s="137" t="s">
        <v>166</v>
      </c>
      <c r="D200" s="134">
        <f t="shared" si="10"/>
        <v>0.9</v>
      </c>
      <c r="E200" s="134">
        <f t="shared" si="10"/>
        <v>0.9</v>
      </c>
      <c r="F200" s="134">
        <f t="shared" si="10"/>
        <v>0.9</v>
      </c>
      <c r="G200" s="134">
        <f t="shared" si="10"/>
        <v>0.9</v>
      </c>
      <c r="H200" s="135">
        <v>0.9</v>
      </c>
    </row>
    <row r="201" spans="2:8" x14ac:dyDescent="0.25">
      <c r="C201" s="137" t="s">
        <v>167</v>
      </c>
      <c r="D201" s="134">
        <f t="shared" si="10"/>
        <v>0.9</v>
      </c>
      <c r="E201" s="134">
        <f t="shared" si="10"/>
        <v>1.3320000000000001</v>
      </c>
      <c r="F201" s="134">
        <f t="shared" si="10"/>
        <v>0.9</v>
      </c>
      <c r="G201" s="134">
        <f t="shared" si="10"/>
        <v>0.9</v>
      </c>
      <c r="H201" s="135">
        <v>0.9</v>
      </c>
    </row>
    <row r="202" spans="2:8" x14ac:dyDescent="0.25">
      <c r="C202" s="137" t="s">
        <v>168</v>
      </c>
      <c r="D202" s="134">
        <f t="shared" si="10"/>
        <v>0.9</v>
      </c>
      <c r="E202" s="134">
        <f t="shared" si="10"/>
        <v>2.556</v>
      </c>
      <c r="F202" s="134">
        <f t="shared" si="10"/>
        <v>0.9</v>
      </c>
      <c r="G202" s="134">
        <f t="shared" si="10"/>
        <v>0.9</v>
      </c>
      <c r="H202" s="135">
        <v>0.9</v>
      </c>
    </row>
    <row r="203" spans="2:8" x14ac:dyDescent="0.25">
      <c r="C203" s="137" t="s">
        <v>169</v>
      </c>
      <c r="D203" s="134">
        <f t="shared" si="10"/>
        <v>0.9</v>
      </c>
      <c r="E203" s="134">
        <f t="shared" si="10"/>
        <v>12.96</v>
      </c>
      <c r="F203" s="134">
        <f t="shared" si="10"/>
        <v>3.3210000000000002</v>
      </c>
      <c r="G203" s="134">
        <f t="shared" si="10"/>
        <v>3.3210000000000002</v>
      </c>
      <c r="H203" s="135">
        <v>0.9</v>
      </c>
    </row>
    <row r="204" spans="2:8" x14ac:dyDescent="0.25">
      <c r="B204" s="115" t="s">
        <v>17</v>
      </c>
      <c r="C204" s="137" t="s">
        <v>166</v>
      </c>
      <c r="D204" s="134">
        <f t="shared" si="10"/>
        <v>0.9</v>
      </c>
      <c r="E204" s="134">
        <f t="shared" si="10"/>
        <v>0.9</v>
      </c>
      <c r="F204" s="134">
        <f t="shared" si="10"/>
        <v>0.9</v>
      </c>
      <c r="G204" s="134">
        <f t="shared" si="10"/>
        <v>0.9</v>
      </c>
      <c r="H204" s="135">
        <v>0.9</v>
      </c>
    </row>
    <row r="205" spans="2:8" x14ac:dyDescent="0.25">
      <c r="C205" s="137" t="s">
        <v>167</v>
      </c>
      <c r="D205" s="134">
        <f t="shared" si="10"/>
        <v>0.9</v>
      </c>
      <c r="E205" s="134">
        <f t="shared" si="10"/>
        <v>1.3320000000000001</v>
      </c>
      <c r="F205" s="134">
        <f t="shared" si="10"/>
        <v>0.9</v>
      </c>
      <c r="G205" s="134">
        <f t="shared" si="10"/>
        <v>0.9</v>
      </c>
      <c r="H205" s="135">
        <v>0.9</v>
      </c>
    </row>
    <row r="206" spans="2:8" x14ac:dyDescent="0.25">
      <c r="C206" s="137" t="s">
        <v>168</v>
      </c>
      <c r="D206" s="134">
        <f t="shared" si="10"/>
        <v>0.9</v>
      </c>
      <c r="E206" s="134">
        <f t="shared" si="10"/>
        <v>2.556</v>
      </c>
      <c r="F206" s="134">
        <f t="shared" si="10"/>
        <v>0.9</v>
      </c>
      <c r="G206" s="134">
        <f t="shared" si="10"/>
        <v>0.9</v>
      </c>
      <c r="H206" s="135">
        <v>0.9</v>
      </c>
    </row>
    <row r="207" spans="2:8" x14ac:dyDescent="0.25">
      <c r="C207" s="137" t="s">
        <v>169</v>
      </c>
      <c r="D207" s="134">
        <f t="shared" si="10"/>
        <v>0.9</v>
      </c>
      <c r="E207" s="134">
        <f t="shared" si="10"/>
        <v>12.96</v>
      </c>
      <c r="F207" s="134">
        <f t="shared" si="10"/>
        <v>3.3210000000000002</v>
      </c>
      <c r="G207" s="134">
        <f t="shared" si="10"/>
        <v>3.3210000000000002</v>
      </c>
      <c r="H207" s="135">
        <v>0.9</v>
      </c>
    </row>
    <row r="208" spans="2:8" x14ac:dyDescent="0.25">
      <c r="B208" s="115" t="s">
        <v>20</v>
      </c>
      <c r="C208" s="137" t="s">
        <v>166</v>
      </c>
      <c r="D208" s="134">
        <f t="shared" si="10"/>
        <v>0.9</v>
      </c>
      <c r="E208" s="134">
        <f t="shared" si="10"/>
        <v>0.9</v>
      </c>
      <c r="F208" s="134">
        <f t="shared" si="10"/>
        <v>0.9</v>
      </c>
      <c r="G208" s="134">
        <f t="shared" si="10"/>
        <v>0.9</v>
      </c>
      <c r="H208" s="135">
        <v>0.9</v>
      </c>
    </row>
    <row r="209" spans="1:9" x14ac:dyDescent="0.25">
      <c r="C209" s="137" t="s">
        <v>167</v>
      </c>
      <c r="D209" s="134">
        <f t="shared" ref="D209:G211" si="11">D99*0.9</f>
        <v>0.9</v>
      </c>
      <c r="E209" s="134">
        <f t="shared" si="11"/>
        <v>1.3320000000000001</v>
      </c>
      <c r="F209" s="134">
        <f t="shared" si="11"/>
        <v>0.9</v>
      </c>
      <c r="G209" s="134">
        <f t="shared" si="11"/>
        <v>0.9</v>
      </c>
      <c r="H209" s="135">
        <v>0.9</v>
      </c>
    </row>
    <row r="210" spans="1:9" x14ac:dyDescent="0.25">
      <c r="C210" s="137" t="s">
        <v>168</v>
      </c>
      <c r="D210" s="134">
        <f t="shared" si="11"/>
        <v>0.9</v>
      </c>
      <c r="E210" s="134">
        <f t="shared" si="11"/>
        <v>2.556</v>
      </c>
      <c r="F210" s="134">
        <f t="shared" si="11"/>
        <v>0.9</v>
      </c>
      <c r="G210" s="134">
        <f t="shared" si="11"/>
        <v>0.9</v>
      </c>
      <c r="H210" s="135">
        <v>0.9</v>
      </c>
    </row>
    <row r="211" spans="1:9" x14ac:dyDescent="0.25">
      <c r="C211" s="137" t="s">
        <v>169</v>
      </c>
      <c r="D211" s="134">
        <f t="shared" si="11"/>
        <v>0.9</v>
      </c>
      <c r="E211" s="134">
        <f t="shared" si="11"/>
        <v>12.96</v>
      </c>
      <c r="F211" s="134">
        <f t="shared" si="11"/>
        <v>3.3210000000000002</v>
      </c>
      <c r="G211" s="134">
        <f t="shared" si="11"/>
        <v>3.3210000000000002</v>
      </c>
      <c r="H211" s="135">
        <v>0.9</v>
      </c>
    </row>
    <row r="213" spans="1:9" ht="13" x14ac:dyDescent="0.3">
      <c r="A213" s="122" t="s">
        <v>246</v>
      </c>
      <c r="B213" s="123"/>
      <c r="C213" s="123"/>
      <c r="D213" s="123"/>
      <c r="E213" s="123"/>
      <c r="F213" s="123"/>
      <c r="G213" s="123"/>
      <c r="H213" s="123"/>
    </row>
    <row r="214" spans="1:9" ht="26" x14ac:dyDescent="0.3">
      <c r="A214" s="135" t="s">
        <v>71</v>
      </c>
      <c r="B214" s="139" t="s">
        <v>169</v>
      </c>
      <c r="C214" s="93" t="s">
        <v>245</v>
      </c>
      <c r="D214" s="95" t="s">
        <v>1</v>
      </c>
      <c r="E214" s="95" t="s">
        <v>2</v>
      </c>
      <c r="F214" s="95" t="s">
        <v>3</v>
      </c>
      <c r="G214" s="95" t="s">
        <v>4</v>
      </c>
      <c r="H214" s="101" t="s">
        <v>5</v>
      </c>
    </row>
    <row r="215" spans="1:9" ht="13" x14ac:dyDescent="0.3">
      <c r="A215" s="116"/>
      <c r="C215" s="137" t="s">
        <v>166</v>
      </c>
      <c r="D215" s="134">
        <f>D105*0.9</f>
        <v>0.9</v>
      </c>
      <c r="E215" s="134">
        <f t="shared" ref="E215:G215" si="12">E105*0.9</f>
        <v>0.9</v>
      </c>
      <c r="F215" s="134">
        <f t="shared" si="12"/>
        <v>0.9</v>
      </c>
      <c r="G215" s="134">
        <f t="shared" si="12"/>
        <v>0.9</v>
      </c>
      <c r="H215" s="135">
        <v>0.9</v>
      </c>
    </row>
    <row r="216" spans="1:9" x14ac:dyDescent="0.25">
      <c r="C216" s="137" t="s">
        <v>167</v>
      </c>
      <c r="D216" s="134">
        <f t="shared" ref="D216:G218" si="13">D106*0.9</f>
        <v>1.1340000000000001</v>
      </c>
      <c r="E216" s="134">
        <f t="shared" si="13"/>
        <v>1.1340000000000001</v>
      </c>
      <c r="F216" s="134">
        <f t="shared" si="13"/>
        <v>0.9</v>
      </c>
      <c r="G216" s="134">
        <f t="shared" si="13"/>
        <v>0.9</v>
      </c>
      <c r="H216" s="135">
        <v>0.9</v>
      </c>
    </row>
    <row r="217" spans="1:9" x14ac:dyDescent="0.25">
      <c r="C217" s="137" t="s">
        <v>168</v>
      </c>
      <c r="D217" s="134">
        <f t="shared" si="13"/>
        <v>1.512</v>
      </c>
      <c r="E217" s="134">
        <f t="shared" si="13"/>
        <v>1.512</v>
      </c>
      <c r="F217" s="134">
        <f t="shared" si="13"/>
        <v>0.9</v>
      </c>
      <c r="G217" s="134">
        <f t="shared" si="13"/>
        <v>0.9</v>
      </c>
      <c r="H217" s="135">
        <v>0.9</v>
      </c>
    </row>
    <row r="218" spans="1:9" x14ac:dyDescent="0.25">
      <c r="C218" s="137" t="s">
        <v>169</v>
      </c>
      <c r="D218" s="134">
        <f t="shared" si="13"/>
        <v>2.3849999999999998</v>
      </c>
      <c r="E218" s="134">
        <f t="shared" si="13"/>
        <v>2.3849999999999998</v>
      </c>
      <c r="F218" s="134">
        <f t="shared" si="13"/>
        <v>1.863</v>
      </c>
      <c r="G218" s="134">
        <f t="shared" si="13"/>
        <v>1.863</v>
      </c>
      <c r="H218" s="135">
        <v>0.9</v>
      </c>
    </row>
    <row r="220" spans="1:9" s="131" customFormat="1" ht="13" x14ac:dyDescent="0.3">
      <c r="A220" s="121" t="s">
        <v>284</v>
      </c>
      <c r="H220" s="121"/>
    </row>
    <row r="221" spans="1:9" ht="13" x14ac:dyDescent="0.3">
      <c r="A221" s="122" t="s">
        <v>230</v>
      </c>
      <c r="B221" s="123"/>
      <c r="C221" s="123"/>
      <c r="D221" s="123"/>
      <c r="E221" s="123"/>
      <c r="F221" s="123"/>
      <c r="G221" s="123"/>
      <c r="H221" s="123"/>
      <c r="I221" s="123"/>
    </row>
    <row r="222" spans="1:9" ht="13" x14ac:dyDescent="0.3">
      <c r="A222" s="135" t="s">
        <v>211</v>
      </c>
      <c r="B222" s="136" t="s">
        <v>231</v>
      </c>
      <c r="C222" s="136" t="s">
        <v>232</v>
      </c>
      <c r="D222" s="95" t="s">
        <v>1</v>
      </c>
      <c r="E222" s="95" t="s">
        <v>2</v>
      </c>
      <c r="F222" s="95" t="s">
        <v>3</v>
      </c>
      <c r="G222" s="95" t="s">
        <v>4</v>
      </c>
      <c r="H222" s="95" t="s">
        <v>5</v>
      </c>
      <c r="I222" s="100"/>
    </row>
    <row r="223" spans="1:9" ht="13" x14ac:dyDescent="0.3">
      <c r="A223" s="116"/>
      <c r="B223" s="115" t="s">
        <v>71</v>
      </c>
      <c r="C223" s="137" t="s">
        <v>233</v>
      </c>
      <c r="D223" s="134">
        <f>D3*1.05</f>
        <v>1.05</v>
      </c>
      <c r="E223" s="134">
        <f t="shared" ref="E223:H223" si="14">E3*1.05</f>
        <v>1.05</v>
      </c>
      <c r="F223" s="134">
        <f t="shared" si="14"/>
        <v>1.05</v>
      </c>
      <c r="G223" s="134">
        <f t="shared" si="14"/>
        <v>1.05</v>
      </c>
      <c r="H223" s="134">
        <f t="shared" si="14"/>
        <v>1.05</v>
      </c>
      <c r="I223" s="135"/>
    </row>
    <row r="224" spans="1:9" x14ac:dyDescent="0.25">
      <c r="C224" s="137" t="s">
        <v>234</v>
      </c>
      <c r="D224" s="134">
        <f t="shared" ref="D224:H239" si="15">D4*1.05</f>
        <v>1.05</v>
      </c>
      <c r="E224" s="134">
        <f t="shared" si="15"/>
        <v>1.7535000000000001</v>
      </c>
      <c r="F224" s="134">
        <f t="shared" si="15"/>
        <v>1.7535000000000001</v>
      </c>
      <c r="G224" s="134">
        <f t="shared" si="15"/>
        <v>1.7535000000000001</v>
      </c>
      <c r="H224" s="134">
        <f t="shared" si="15"/>
        <v>1.7535000000000001</v>
      </c>
      <c r="I224" s="135"/>
    </row>
    <row r="225" spans="2:9" x14ac:dyDescent="0.25">
      <c r="C225" s="137" t="s">
        <v>235</v>
      </c>
      <c r="D225" s="134">
        <f t="shared" si="15"/>
        <v>1.05</v>
      </c>
      <c r="E225" s="134">
        <f t="shared" si="15"/>
        <v>2.4990000000000001</v>
      </c>
      <c r="F225" s="134">
        <f t="shared" si="15"/>
        <v>2.4990000000000001</v>
      </c>
      <c r="G225" s="134">
        <f t="shared" si="15"/>
        <v>2.4990000000000001</v>
      </c>
      <c r="H225" s="134">
        <f t="shared" si="15"/>
        <v>2.4990000000000001</v>
      </c>
      <c r="I225" s="135"/>
    </row>
    <row r="226" spans="2:9" x14ac:dyDescent="0.25">
      <c r="C226" s="137" t="s">
        <v>236</v>
      </c>
      <c r="D226" s="134">
        <f t="shared" si="15"/>
        <v>1.05</v>
      </c>
      <c r="E226" s="134">
        <f t="shared" si="15"/>
        <v>6.6465000000000005</v>
      </c>
      <c r="F226" s="134">
        <f t="shared" si="15"/>
        <v>6.6465000000000005</v>
      </c>
      <c r="G226" s="134">
        <f t="shared" si="15"/>
        <v>6.6465000000000005</v>
      </c>
      <c r="H226" s="134">
        <f t="shared" si="15"/>
        <v>6.6465000000000005</v>
      </c>
      <c r="I226" s="135"/>
    </row>
    <row r="227" spans="2:9" x14ac:dyDescent="0.25">
      <c r="B227" s="115" t="s">
        <v>16</v>
      </c>
      <c r="C227" s="137" t="s">
        <v>233</v>
      </c>
      <c r="D227" s="134">
        <f t="shared" si="15"/>
        <v>1.05</v>
      </c>
      <c r="E227" s="134">
        <f t="shared" si="15"/>
        <v>1.05</v>
      </c>
      <c r="F227" s="134">
        <f t="shared" si="15"/>
        <v>1.05</v>
      </c>
      <c r="G227" s="134">
        <f t="shared" si="15"/>
        <v>1.05</v>
      </c>
      <c r="H227" s="134">
        <f t="shared" si="15"/>
        <v>1.05</v>
      </c>
      <c r="I227" s="135"/>
    </row>
    <row r="228" spans="2:9" x14ac:dyDescent="0.25">
      <c r="C228" s="137" t="s">
        <v>234</v>
      </c>
      <c r="D228" s="134">
        <f t="shared" si="15"/>
        <v>1.05</v>
      </c>
      <c r="E228" s="134">
        <f t="shared" si="15"/>
        <v>1.6275000000000002</v>
      </c>
      <c r="F228" s="134">
        <f t="shared" si="15"/>
        <v>1.6275000000000002</v>
      </c>
      <c r="G228" s="134">
        <f t="shared" si="15"/>
        <v>1.6275000000000002</v>
      </c>
      <c r="H228" s="134">
        <f t="shared" si="15"/>
        <v>1.6275000000000002</v>
      </c>
      <c r="I228" s="135"/>
    </row>
    <row r="229" spans="2:9" x14ac:dyDescent="0.25">
      <c r="C229" s="137" t="s">
        <v>235</v>
      </c>
      <c r="D229" s="134">
        <f t="shared" si="15"/>
        <v>1.05</v>
      </c>
      <c r="E229" s="134">
        <f t="shared" si="15"/>
        <v>2.2890000000000001</v>
      </c>
      <c r="F229" s="134">
        <f t="shared" si="15"/>
        <v>2.2890000000000001</v>
      </c>
      <c r="G229" s="134">
        <f t="shared" si="15"/>
        <v>2.2890000000000001</v>
      </c>
      <c r="H229" s="134">
        <f t="shared" si="15"/>
        <v>2.2890000000000001</v>
      </c>
      <c r="I229" s="135"/>
    </row>
    <row r="230" spans="2:9" x14ac:dyDescent="0.25">
      <c r="C230" s="137" t="s">
        <v>236</v>
      </c>
      <c r="D230" s="134">
        <f t="shared" si="15"/>
        <v>1.05</v>
      </c>
      <c r="E230" s="134">
        <f t="shared" si="15"/>
        <v>6.7095000000000002</v>
      </c>
      <c r="F230" s="134">
        <f t="shared" si="15"/>
        <v>6.7095000000000002</v>
      </c>
      <c r="G230" s="134">
        <f t="shared" si="15"/>
        <v>6.7095000000000002</v>
      </c>
      <c r="H230" s="134">
        <f t="shared" si="15"/>
        <v>6.7095000000000002</v>
      </c>
      <c r="I230" s="135"/>
    </row>
    <row r="231" spans="2:9" x14ac:dyDescent="0.25">
      <c r="B231" s="115" t="s">
        <v>18</v>
      </c>
      <c r="C231" s="137" t="s">
        <v>233</v>
      </c>
      <c r="D231" s="134">
        <f t="shared" si="15"/>
        <v>1.05</v>
      </c>
      <c r="E231" s="134">
        <f t="shared" si="15"/>
        <v>1.05</v>
      </c>
      <c r="F231" s="134">
        <f t="shared" si="15"/>
        <v>1.05</v>
      </c>
      <c r="G231" s="134">
        <f t="shared" si="15"/>
        <v>1.05</v>
      </c>
      <c r="H231" s="134">
        <f t="shared" si="15"/>
        <v>1.05</v>
      </c>
      <c r="I231" s="135"/>
    </row>
    <row r="232" spans="2:9" x14ac:dyDescent="0.25">
      <c r="C232" s="137" t="s">
        <v>234</v>
      </c>
      <c r="D232" s="134">
        <f t="shared" si="15"/>
        <v>1.05</v>
      </c>
      <c r="E232" s="134">
        <f t="shared" si="15"/>
        <v>1.05</v>
      </c>
      <c r="F232" s="134">
        <f t="shared" si="15"/>
        <v>1.05</v>
      </c>
      <c r="G232" s="134">
        <f t="shared" si="15"/>
        <v>1.05</v>
      </c>
      <c r="H232" s="134">
        <f t="shared" si="15"/>
        <v>1.05</v>
      </c>
      <c r="I232" s="135"/>
    </row>
    <row r="233" spans="2:9" x14ac:dyDescent="0.25">
      <c r="C233" s="137" t="s">
        <v>235</v>
      </c>
      <c r="D233" s="134">
        <f t="shared" si="15"/>
        <v>1.05</v>
      </c>
      <c r="E233" s="134">
        <f t="shared" si="15"/>
        <v>2.9295</v>
      </c>
      <c r="F233" s="134">
        <f t="shared" si="15"/>
        <v>2.9295</v>
      </c>
      <c r="G233" s="134">
        <f t="shared" si="15"/>
        <v>2.9295</v>
      </c>
      <c r="H233" s="134">
        <f t="shared" si="15"/>
        <v>2.9295</v>
      </c>
      <c r="I233" s="135"/>
    </row>
    <row r="234" spans="2:9" x14ac:dyDescent="0.25">
      <c r="C234" s="137" t="s">
        <v>236</v>
      </c>
      <c r="D234" s="134">
        <f t="shared" si="15"/>
        <v>1.05</v>
      </c>
      <c r="E234" s="134">
        <f t="shared" si="15"/>
        <v>6.3105000000000002</v>
      </c>
      <c r="F234" s="134">
        <f t="shared" si="15"/>
        <v>6.3105000000000002</v>
      </c>
      <c r="G234" s="134">
        <f t="shared" si="15"/>
        <v>6.3105000000000002</v>
      </c>
      <c r="H234" s="134">
        <f t="shared" si="15"/>
        <v>6.3105000000000002</v>
      </c>
      <c r="I234" s="135"/>
    </row>
    <row r="235" spans="2:9" x14ac:dyDescent="0.25">
      <c r="B235" s="115" t="s">
        <v>19</v>
      </c>
      <c r="C235" s="137" t="s">
        <v>233</v>
      </c>
      <c r="D235" s="134">
        <f t="shared" si="15"/>
        <v>1.05</v>
      </c>
      <c r="E235" s="134">
        <f t="shared" si="15"/>
        <v>1.05</v>
      </c>
      <c r="F235" s="134">
        <f t="shared" si="15"/>
        <v>1.05</v>
      </c>
      <c r="G235" s="134">
        <f t="shared" si="15"/>
        <v>1.05</v>
      </c>
      <c r="H235" s="134">
        <f t="shared" si="15"/>
        <v>1.05</v>
      </c>
      <c r="I235" s="135"/>
    </row>
    <row r="236" spans="2:9" x14ac:dyDescent="0.25">
      <c r="C236" s="137" t="s">
        <v>234</v>
      </c>
      <c r="D236" s="134">
        <f t="shared" si="15"/>
        <v>1.05</v>
      </c>
      <c r="E236" s="134">
        <f t="shared" si="15"/>
        <v>1.05</v>
      </c>
      <c r="F236" s="134">
        <f t="shared" si="15"/>
        <v>1.05</v>
      </c>
      <c r="G236" s="134">
        <f t="shared" si="15"/>
        <v>1.05</v>
      </c>
      <c r="H236" s="134">
        <f t="shared" si="15"/>
        <v>1.05</v>
      </c>
      <c r="I236" s="135"/>
    </row>
    <row r="237" spans="2:9" x14ac:dyDescent="0.25">
      <c r="C237" s="137" t="s">
        <v>235</v>
      </c>
      <c r="D237" s="134">
        <f t="shared" si="15"/>
        <v>1.05</v>
      </c>
      <c r="E237" s="134">
        <f t="shared" si="15"/>
        <v>1.05</v>
      </c>
      <c r="F237" s="134">
        <f t="shared" si="15"/>
        <v>1.05</v>
      </c>
      <c r="G237" s="134">
        <f t="shared" si="15"/>
        <v>1.05</v>
      </c>
      <c r="H237" s="134">
        <f t="shared" si="15"/>
        <v>1.05</v>
      </c>
      <c r="I237" s="135"/>
    </row>
    <row r="238" spans="2:9" x14ac:dyDescent="0.25">
      <c r="C238" s="137" t="s">
        <v>236</v>
      </c>
      <c r="D238" s="134">
        <f t="shared" si="15"/>
        <v>1.05</v>
      </c>
      <c r="E238" s="134">
        <f t="shared" si="15"/>
        <v>1.05</v>
      </c>
      <c r="F238" s="134">
        <f t="shared" si="15"/>
        <v>1.05</v>
      </c>
      <c r="G238" s="134">
        <f t="shared" si="15"/>
        <v>1.05</v>
      </c>
      <c r="H238" s="134">
        <f t="shared" si="15"/>
        <v>1.05</v>
      </c>
      <c r="I238" s="135"/>
    </row>
    <row r="239" spans="2:9" x14ac:dyDescent="0.25">
      <c r="B239" s="115" t="s">
        <v>17</v>
      </c>
      <c r="C239" s="137" t="s">
        <v>233</v>
      </c>
      <c r="D239" s="134">
        <f t="shared" si="15"/>
        <v>1.05</v>
      </c>
      <c r="E239" s="134">
        <f t="shared" si="15"/>
        <v>1.05</v>
      </c>
      <c r="F239" s="134">
        <f t="shared" si="15"/>
        <v>1.05</v>
      </c>
      <c r="G239" s="134">
        <f t="shared" si="15"/>
        <v>1.05</v>
      </c>
      <c r="H239" s="134">
        <f t="shared" si="15"/>
        <v>1.05</v>
      </c>
      <c r="I239" s="135"/>
    </row>
    <row r="240" spans="2:9" x14ac:dyDescent="0.25">
      <c r="C240" s="137" t="s">
        <v>234</v>
      </c>
      <c r="D240" s="134">
        <f t="shared" ref="D240:H246" si="16">D20*1.05</f>
        <v>1.05</v>
      </c>
      <c r="E240" s="134">
        <f t="shared" si="16"/>
        <v>1.05</v>
      </c>
      <c r="F240" s="134">
        <f t="shared" si="16"/>
        <v>1.05</v>
      </c>
      <c r="G240" s="134">
        <f t="shared" si="16"/>
        <v>1.05</v>
      </c>
      <c r="H240" s="134">
        <f t="shared" si="16"/>
        <v>1.05</v>
      </c>
      <c r="I240" s="135"/>
    </row>
    <row r="241" spans="1:9" x14ac:dyDescent="0.25">
      <c r="C241" s="137" t="s">
        <v>235</v>
      </c>
      <c r="D241" s="134">
        <f t="shared" si="16"/>
        <v>1.05</v>
      </c>
      <c r="E241" s="134">
        <f t="shared" si="16"/>
        <v>1.9530000000000003</v>
      </c>
      <c r="F241" s="134">
        <f t="shared" si="16"/>
        <v>1.9530000000000003</v>
      </c>
      <c r="G241" s="134">
        <f t="shared" si="16"/>
        <v>1.9530000000000003</v>
      </c>
      <c r="H241" s="134">
        <f t="shared" si="16"/>
        <v>1.9530000000000003</v>
      </c>
      <c r="I241" s="135"/>
    </row>
    <row r="242" spans="1:9" x14ac:dyDescent="0.25">
      <c r="C242" s="137" t="s">
        <v>236</v>
      </c>
      <c r="D242" s="134">
        <f t="shared" si="16"/>
        <v>1.05</v>
      </c>
      <c r="E242" s="134">
        <f t="shared" si="16"/>
        <v>3.1604999999999999</v>
      </c>
      <c r="F242" s="134">
        <f t="shared" si="16"/>
        <v>3.1604999999999999</v>
      </c>
      <c r="G242" s="134">
        <f t="shared" si="16"/>
        <v>3.1604999999999999</v>
      </c>
      <c r="H242" s="134">
        <f t="shared" si="16"/>
        <v>3.1604999999999999</v>
      </c>
      <c r="I242" s="135"/>
    </row>
    <row r="243" spans="1:9" x14ac:dyDescent="0.25">
      <c r="B243" s="115" t="s">
        <v>23</v>
      </c>
      <c r="C243" s="137" t="s">
        <v>233</v>
      </c>
      <c r="D243" s="134">
        <f t="shared" si="16"/>
        <v>1.05</v>
      </c>
      <c r="E243" s="134">
        <f t="shared" si="16"/>
        <v>1.05</v>
      </c>
      <c r="F243" s="134">
        <f t="shared" si="16"/>
        <v>1.05</v>
      </c>
      <c r="G243" s="134">
        <f t="shared" si="16"/>
        <v>1.05</v>
      </c>
      <c r="H243" s="134">
        <f t="shared" si="16"/>
        <v>1.05</v>
      </c>
      <c r="I243" s="135"/>
    </row>
    <row r="244" spans="1:9" x14ac:dyDescent="0.25">
      <c r="C244" s="137" t="s">
        <v>234</v>
      </c>
      <c r="D244" s="134">
        <f t="shared" si="16"/>
        <v>1.05</v>
      </c>
      <c r="E244" s="134">
        <f t="shared" si="16"/>
        <v>1.05</v>
      </c>
      <c r="F244" s="134">
        <f t="shared" si="16"/>
        <v>1.05</v>
      </c>
      <c r="G244" s="134">
        <f t="shared" si="16"/>
        <v>1.05</v>
      </c>
      <c r="H244" s="134">
        <f t="shared" si="16"/>
        <v>1.05</v>
      </c>
      <c r="I244" s="135"/>
    </row>
    <row r="245" spans="1:9" x14ac:dyDescent="0.25">
      <c r="C245" s="137" t="s">
        <v>235</v>
      </c>
      <c r="D245" s="134">
        <f t="shared" si="16"/>
        <v>1.05</v>
      </c>
      <c r="E245" s="134">
        <f t="shared" si="16"/>
        <v>1.9530000000000003</v>
      </c>
      <c r="F245" s="134">
        <f t="shared" si="16"/>
        <v>1.9530000000000003</v>
      </c>
      <c r="G245" s="134">
        <f t="shared" si="16"/>
        <v>1.9530000000000003</v>
      </c>
      <c r="H245" s="134">
        <f t="shared" si="16"/>
        <v>1.9530000000000003</v>
      </c>
      <c r="I245" s="135"/>
    </row>
    <row r="246" spans="1:9" x14ac:dyDescent="0.25">
      <c r="C246" s="137" t="s">
        <v>236</v>
      </c>
      <c r="D246" s="134">
        <f t="shared" si="16"/>
        <v>1.05</v>
      </c>
      <c r="E246" s="134">
        <f t="shared" si="16"/>
        <v>3.1604999999999999</v>
      </c>
      <c r="F246" s="134">
        <f t="shared" si="16"/>
        <v>3.1604999999999999</v>
      </c>
      <c r="G246" s="134">
        <f t="shared" si="16"/>
        <v>3.1604999999999999</v>
      </c>
      <c r="H246" s="134">
        <f t="shared" si="16"/>
        <v>3.1604999999999999</v>
      </c>
      <c r="I246" s="135"/>
    </row>
    <row r="248" spans="1:9" ht="13" x14ac:dyDescent="0.3">
      <c r="A248" s="122" t="s">
        <v>237</v>
      </c>
      <c r="B248" s="123"/>
      <c r="C248" s="123"/>
      <c r="D248" s="123"/>
      <c r="E248" s="123"/>
      <c r="F248" s="123"/>
      <c r="G248" s="123"/>
      <c r="H248" s="123"/>
      <c r="I248" s="123"/>
    </row>
    <row r="249" spans="1:9" ht="13" x14ac:dyDescent="0.3">
      <c r="A249" s="135" t="s">
        <v>238</v>
      </c>
      <c r="B249" s="116" t="s">
        <v>231</v>
      </c>
      <c r="C249" s="116" t="s">
        <v>239</v>
      </c>
      <c r="D249" s="95" t="s">
        <v>1</v>
      </c>
      <c r="E249" s="95" t="s">
        <v>2</v>
      </c>
      <c r="F249" s="95" t="s">
        <v>3</v>
      </c>
      <c r="G249" s="95" t="s">
        <v>4</v>
      </c>
      <c r="H249" s="95" t="s">
        <v>5</v>
      </c>
      <c r="I249" s="100"/>
    </row>
    <row r="250" spans="1:9" ht="13" x14ac:dyDescent="0.3">
      <c r="A250" s="116"/>
      <c r="B250" s="115" t="s">
        <v>71</v>
      </c>
      <c r="C250" s="137" t="s">
        <v>233</v>
      </c>
      <c r="D250" s="134">
        <f>D30*1.05</f>
        <v>1.05</v>
      </c>
      <c r="E250" s="134">
        <f t="shared" ref="E250:H250" si="17">E30*1.05</f>
        <v>1.05</v>
      </c>
      <c r="F250" s="134">
        <f t="shared" si="17"/>
        <v>1.05</v>
      </c>
      <c r="G250" s="134">
        <f t="shared" si="17"/>
        <v>1.05</v>
      </c>
      <c r="H250" s="134">
        <f t="shared" si="17"/>
        <v>1.05</v>
      </c>
      <c r="I250" s="138"/>
    </row>
    <row r="251" spans="1:9" x14ac:dyDescent="0.25">
      <c r="C251" s="137" t="s">
        <v>234</v>
      </c>
      <c r="D251" s="134">
        <f t="shared" ref="D251:H266" si="18">D31*1.05</f>
        <v>1.05</v>
      </c>
      <c r="E251" s="134">
        <f t="shared" si="18"/>
        <v>1.6800000000000002</v>
      </c>
      <c r="F251" s="134">
        <f t="shared" si="18"/>
        <v>1.6800000000000002</v>
      </c>
      <c r="G251" s="134">
        <f t="shared" si="18"/>
        <v>1.6800000000000002</v>
      </c>
      <c r="H251" s="134">
        <f t="shared" si="18"/>
        <v>1.6800000000000002</v>
      </c>
      <c r="I251" s="135"/>
    </row>
    <row r="252" spans="1:9" x14ac:dyDescent="0.25">
      <c r="C252" s="137" t="s">
        <v>65</v>
      </c>
      <c r="D252" s="134">
        <f t="shared" si="18"/>
        <v>1.05</v>
      </c>
      <c r="E252" s="134">
        <f t="shared" si="18"/>
        <v>3.5805000000000002</v>
      </c>
      <c r="F252" s="134">
        <f t="shared" si="18"/>
        <v>3.5805000000000002</v>
      </c>
      <c r="G252" s="134">
        <f t="shared" si="18"/>
        <v>3.5805000000000002</v>
      </c>
      <c r="H252" s="134">
        <f t="shared" si="18"/>
        <v>3.5805000000000002</v>
      </c>
      <c r="I252" s="135"/>
    </row>
    <row r="253" spans="1:9" x14ac:dyDescent="0.25">
      <c r="C253" s="137" t="s">
        <v>66</v>
      </c>
      <c r="D253" s="134">
        <f t="shared" si="18"/>
        <v>1.05</v>
      </c>
      <c r="E253" s="134">
        <f t="shared" si="18"/>
        <v>12.9465</v>
      </c>
      <c r="F253" s="134">
        <f t="shared" si="18"/>
        <v>12.9465</v>
      </c>
      <c r="G253" s="134">
        <f t="shared" si="18"/>
        <v>12.9465</v>
      </c>
      <c r="H253" s="134">
        <f t="shared" si="18"/>
        <v>12.9465</v>
      </c>
      <c r="I253" s="135"/>
    </row>
    <row r="254" spans="1:9" x14ac:dyDescent="0.25">
      <c r="B254" s="115" t="s">
        <v>16</v>
      </c>
      <c r="C254" s="137" t="s">
        <v>233</v>
      </c>
      <c r="D254" s="134">
        <f t="shared" si="18"/>
        <v>1.05</v>
      </c>
      <c r="E254" s="134">
        <f t="shared" si="18"/>
        <v>1.05</v>
      </c>
      <c r="F254" s="134">
        <f t="shared" si="18"/>
        <v>1.05</v>
      </c>
      <c r="G254" s="134">
        <f t="shared" si="18"/>
        <v>1.05</v>
      </c>
      <c r="H254" s="134">
        <f t="shared" si="18"/>
        <v>1.05</v>
      </c>
      <c r="I254" s="135"/>
    </row>
    <row r="255" spans="1:9" x14ac:dyDescent="0.25">
      <c r="C255" s="137" t="s">
        <v>234</v>
      </c>
      <c r="D255" s="134">
        <f t="shared" si="18"/>
        <v>1.05</v>
      </c>
      <c r="E255" s="134">
        <f t="shared" si="18"/>
        <v>2.016</v>
      </c>
      <c r="F255" s="134">
        <f t="shared" si="18"/>
        <v>2.016</v>
      </c>
      <c r="G255" s="134">
        <f t="shared" si="18"/>
        <v>2.016</v>
      </c>
      <c r="H255" s="134">
        <f t="shared" si="18"/>
        <v>2.016</v>
      </c>
      <c r="I255" s="135"/>
    </row>
    <row r="256" spans="1:9" x14ac:dyDescent="0.25">
      <c r="C256" s="137" t="s">
        <v>65</v>
      </c>
      <c r="D256" s="134">
        <f t="shared" si="18"/>
        <v>1.05</v>
      </c>
      <c r="E256" s="134">
        <f t="shared" si="18"/>
        <v>4.8930000000000007</v>
      </c>
      <c r="F256" s="134">
        <f t="shared" si="18"/>
        <v>4.8930000000000007</v>
      </c>
      <c r="G256" s="134">
        <f t="shared" si="18"/>
        <v>4.8930000000000007</v>
      </c>
      <c r="H256" s="134">
        <f t="shared" si="18"/>
        <v>4.8930000000000007</v>
      </c>
      <c r="I256" s="135"/>
    </row>
    <row r="257" spans="2:9" x14ac:dyDescent="0.25">
      <c r="C257" s="137" t="s">
        <v>66</v>
      </c>
      <c r="D257" s="134">
        <f t="shared" si="18"/>
        <v>1.05</v>
      </c>
      <c r="E257" s="134">
        <f t="shared" si="18"/>
        <v>10.164</v>
      </c>
      <c r="F257" s="134">
        <f t="shared" si="18"/>
        <v>10.164</v>
      </c>
      <c r="G257" s="134">
        <f t="shared" si="18"/>
        <v>10.164</v>
      </c>
      <c r="H257" s="134">
        <f t="shared" si="18"/>
        <v>10.164</v>
      </c>
      <c r="I257" s="135"/>
    </row>
    <row r="258" spans="2:9" x14ac:dyDescent="0.25">
      <c r="B258" s="115" t="s">
        <v>18</v>
      </c>
      <c r="C258" s="137" t="s">
        <v>233</v>
      </c>
      <c r="D258" s="134">
        <f t="shared" si="18"/>
        <v>1.05</v>
      </c>
      <c r="E258" s="134">
        <f t="shared" si="18"/>
        <v>1.05</v>
      </c>
      <c r="F258" s="134">
        <f t="shared" si="18"/>
        <v>1.05</v>
      </c>
      <c r="G258" s="134">
        <f t="shared" si="18"/>
        <v>1.05</v>
      </c>
      <c r="H258" s="134">
        <f t="shared" si="18"/>
        <v>1.05</v>
      </c>
      <c r="I258" s="135"/>
    </row>
    <row r="259" spans="2:9" x14ac:dyDescent="0.25">
      <c r="C259" s="137" t="s">
        <v>234</v>
      </c>
      <c r="D259" s="134">
        <f t="shared" si="18"/>
        <v>1.05</v>
      </c>
      <c r="E259" s="134">
        <f t="shared" si="18"/>
        <v>1.05</v>
      </c>
      <c r="F259" s="134">
        <f t="shared" si="18"/>
        <v>1.05</v>
      </c>
      <c r="G259" s="134">
        <f t="shared" si="18"/>
        <v>1.05</v>
      </c>
      <c r="H259" s="134">
        <f t="shared" si="18"/>
        <v>1.05</v>
      </c>
      <c r="I259" s="135"/>
    </row>
    <row r="260" spans="2:9" x14ac:dyDescent="0.25">
      <c r="C260" s="137" t="s">
        <v>65</v>
      </c>
      <c r="D260" s="134">
        <f t="shared" si="18"/>
        <v>1.05</v>
      </c>
      <c r="E260" s="134">
        <f t="shared" si="18"/>
        <v>2.7090000000000001</v>
      </c>
      <c r="F260" s="134">
        <f t="shared" si="18"/>
        <v>2.7090000000000001</v>
      </c>
      <c r="G260" s="134">
        <f t="shared" si="18"/>
        <v>2.7090000000000001</v>
      </c>
      <c r="H260" s="134">
        <f t="shared" si="18"/>
        <v>2.7090000000000001</v>
      </c>
      <c r="I260" s="135"/>
    </row>
    <row r="261" spans="2:9" x14ac:dyDescent="0.25">
      <c r="C261" s="137" t="s">
        <v>66</v>
      </c>
      <c r="D261" s="134">
        <f t="shared" si="18"/>
        <v>1.05</v>
      </c>
      <c r="E261" s="134">
        <f t="shared" si="18"/>
        <v>10.111500000000001</v>
      </c>
      <c r="F261" s="134">
        <f t="shared" si="18"/>
        <v>10.111500000000001</v>
      </c>
      <c r="G261" s="134">
        <f t="shared" si="18"/>
        <v>10.111500000000001</v>
      </c>
      <c r="H261" s="134">
        <f t="shared" si="18"/>
        <v>10.111500000000001</v>
      </c>
      <c r="I261" s="135"/>
    </row>
    <row r="262" spans="2:9" x14ac:dyDescent="0.25">
      <c r="B262" s="115" t="s">
        <v>19</v>
      </c>
      <c r="C262" s="137" t="s">
        <v>233</v>
      </c>
      <c r="D262" s="134">
        <f t="shared" si="18"/>
        <v>1.05</v>
      </c>
      <c r="E262" s="134">
        <f t="shared" si="18"/>
        <v>1.05</v>
      </c>
      <c r="F262" s="134">
        <f t="shared" si="18"/>
        <v>1.05</v>
      </c>
      <c r="G262" s="134">
        <f t="shared" si="18"/>
        <v>1.05</v>
      </c>
      <c r="H262" s="134">
        <f t="shared" si="18"/>
        <v>1.05</v>
      </c>
      <c r="I262" s="135"/>
    </row>
    <row r="263" spans="2:9" x14ac:dyDescent="0.25">
      <c r="C263" s="137" t="s">
        <v>234</v>
      </c>
      <c r="D263" s="134">
        <f t="shared" si="18"/>
        <v>1.05</v>
      </c>
      <c r="E263" s="134">
        <f t="shared" si="18"/>
        <v>1.05</v>
      </c>
      <c r="F263" s="134">
        <f t="shared" si="18"/>
        <v>1.05</v>
      </c>
      <c r="G263" s="134">
        <f t="shared" si="18"/>
        <v>1.05</v>
      </c>
      <c r="H263" s="134">
        <f t="shared" si="18"/>
        <v>1.05</v>
      </c>
      <c r="I263" s="135"/>
    </row>
    <row r="264" spans="2:9" x14ac:dyDescent="0.25">
      <c r="C264" s="137" t="s">
        <v>65</v>
      </c>
      <c r="D264" s="134">
        <f t="shared" si="18"/>
        <v>1.05</v>
      </c>
      <c r="E264" s="134">
        <f t="shared" si="18"/>
        <v>1.05</v>
      </c>
      <c r="F264" s="134">
        <f t="shared" si="18"/>
        <v>1.05</v>
      </c>
      <c r="G264" s="134">
        <f t="shared" si="18"/>
        <v>1.05</v>
      </c>
      <c r="H264" s="134">
        <f t="shared" si="18"/>
        <v>1.05</v>
      </c>
      <c r="I264" s="135"/>
    </row>
    <row r="265" spans="2:9" x14ac:dyDescent="0.25">
      <c r="C265" s="137" t="s">
        <v>66</v>
      </c>
      <c r="D265" s="134">
        <f t="shared" si="18"/>
        <v>1.05</v>
      </c>
      <c r="E265" s="134">
        <f t="shared" si="18"/>
        <v>1.05</v>
      </c>
      <c r="F265" s="134">
        <f t="shared" si="18"/>
        <v>1.05</v>
      </c>
      <c r="G265" s="134">
        <f t="shared" si="18"/>
        <v>1.05</v>
      </c>
      <c r="H265" s="134">
        <f t="shared" si="18"/>
        <v>1.05</v>
      </c>
      <c r="I265" s="135"/>
    </row>
    <row r="266" spans="2:9" x14ac:dyDescent="0.25">
      <c r="B266" s="115" t="s">
        <v>17</v>
      </c>
      <c r="C266" s="137" t="s">
        <v>233</v>
      </c>
      <c r="D266" s="134">
        <f t="shared" si="18"/>
        <v>1.05</v>
      </c>
      <c r="E266" s="134">
        <f t="shared" si="18"/>
        <v>1.05</v>
      </c>
      <c r="F266" s="134">
        <f t="shared" si="18"/>
        <v>1.05</v>
      </c>
      <c r="G266" s="134">
        <f t="shared" si="18"/>
        <v>1.05</v>
      </c>
      <c r="H266" s="134">
        <f t="shared" si="18"/>
        <v>1.05</v>
      </c>
      <c r="I266" s="135"/>
    </row>
    <row r="267" spans="2:9" x14ac:dyDescent="0.25">
      <c r="C267" s="137" t="s">
        <v>234</v>
      </c>
      <c r="D267" s="134">
        <f t="shared" ref="D267:H273" si="19">D47*1.05</f>
        <v>1.05</v>
      </c>
      <c r="E267" s="134">
        <f t="shared" si="19"/>
        <v>1.7324999999999999</v>
      </c>
      <c r="F267" s="134">
        <f t="shared" si="19"/>
        <v>1.7324999999999999</v>
      </c>
      <c r="G267" s="134">
        <f t="shared" si="19"/>
        <v>1.7324999999999999</v>
      </c>
      <c r="H267" s="134">
        <f t="shared" si="19"/>
        <v>1.7324999999999999</v>
      </c>
      <c r="I267" s="135"/>
    </row>
    <row r="268" spans="2:9" x14ac:dyDescent="0.25">
      <c r="C268" s="137" t="s">
        <v>65</v>
      </c>
      <c r="D268" s="134">
        <f t="shared" si="19"/>
        <v>1.05</v>
      </c>
      <c r="E268" s="134">
        <f t="shared" si="19"/>
        <v>2.8665000000000003</v>
      </c>
      <c r="F268" s="134">
        <f t="shared" si="19"/>
        <v>2.8665000000000003</v>
      </c>
      <c r="G268" s="134">
        <f t="shared" si="19"/>
        <v>2.8665000000000003</v>
      </c>
      <c r="H268" s="134">
        <f t="shared" si="19"/>
        <v>2.8665000000000003</v>
      </c>
      <c r="I268" s="135"/>
    </row>
    <row r="269" spans="2:9" x14ac:dyDescent="0.25">
      <c r="C269" s="137" t="s">
        <v>66</v>
      </c>
      <c r="D269" s="134">
        <f t="shared" si="19"/>
        <v>1.05</v>
      </c>
      <c r="E269" s="134">
        <f t="shared" si="19"/>
        <v>11.770500000000002</v>
      </c>
      <c r="F269" s="134">
        <f t="shared" si="19"/>
        <v>11.770500000000002</v>
      </c>
      <c r="G269" s="134">
        <f t="shared" si="19"/>
        <v>11.770500000000002</v>
      </c>
      <c r="H269" s="134">
        <f t="shared" si="19"/>
        <v>11.770500000000002</v>
      </c>
      <c r="I269" s="135"/>
    </row>
    <row r="270" spans="2:9" x14ac:dyDescent="0.25">
      <c r="B270" s="115" t="s">
        <v>23</v>
      </c>
      <c r="C270" s="137" t="s">
        <v>233</v>
      </c>
      <c r="D270" s="134">
        <f t="shared" si="19"/>
        <v>1.05</v>
      </c>
      <c r="E270" s="134">
        <f t="shared" si="19"/>
        <v>1.05</v>
      </c>
      <c r="F270" s="134">
        <f t="shared" si="19"/>
        <v>1.05</v>
      </c>
      <c r="G270" s="134">
        <f t="shared" si="19"/>
        <v>1.05</v>
      </c>
      <c r="H270" s="134">
        <f t="shared" si="19"/>
        <v>1.05</v>
      </c>
      <c r="I270" s="135"/>
    </row>
    <row r="271" spans="2:9" x14ac:dyDescent="0.25">
      <c r="C271" s="137" t="s">
        <v>234</v>
      </c>
      <c r="D271" s="134">
        <f t="shared" si="19"/>
        <v>1.05</v>
      </c>
      <c r="E271" s="134">
        <f t="shared" si="19"/>
        <v>1.7324999999999999</v>
      </c>
      <c r="F271" s="134">
        <f t="shared" si="19"/>
        <v>1.7324999999999999</v>
      </c>
      <c r="G271" s="134">
        <f t="shared" si="19"/>
        <v>1.7324999999999999</v>
      </c>
      <c r="H271" s="134">
        <f t="shared" si="19"/>
        <v>1.7324999999999999</v>
      </c>
      <c r="I271" s="135"/>
    </row>
    <row r="272" spans="2:9" x14ac:dyDescent="0.25">
      <c r="C272" s="137" t="s">
        <v>65</v>
      </c>
      <c r="D272" s="134">
        <f t="shared" si="19"/>
        <v>1.05</v>
      </c>
      <c r="E272" s="134">
        <f t="shared" si="19"/>
        <v>2.8665000000000003</v>
      </c>
      <c r="F272" s="134">
        <f t="shared" si="19"/>
        <v>2.8665000000000003</v>
      </c>
      <c r="G272" s="134">
        <f t="shared" si="19"/>
        <v>2.8665000000000003</v>
      </c>
      <c r="H272" s="134">
        <f t="shared" si="19"/>
        <v>2.8665000000000003</v>
      </c>
      <c r="I272" s="135"/>
    </row>
    <row r="273" spans="1:9" x14ac:dyDescent="0.25">
      <c r="C273" s="137" t="s">
        <v>66</v>
      </c>
      <c r="D273" s="134">
        <f t="shared" si="19"/>
        <v>1.05</v>
      </c>
      <c r="E273" s="134">
        <f t="shared" si="19"/>
        <v>11.770500000000002</v>
      </c>
      <c r="F273" s="134">
        <f t="shared" si="19"/>
        <v>11.770500000000002</v>
      </c>
      <c r="G273" s="134">
        <f t="shared" si="19"/>
        <v>11.770500000000002</v>
      </c>
      <c r="H273" s="134">
        <f t="shared" si="19"/>
        <v>11.770500000000002</v>
      </c>
      <c r="I273" s="135"/>
    </row>
    <row r="274" spans="1:9" x14ac:dyDescent="0.25">
      <c r="C274" s="137"/>
      <c r="D274" s="137"/>
    </row>
    <row r="275" spans="1:9" ht="13" x14ac:dyDescent="0.3">
      <c r="A275" s="122" t="s">
        <v>240</v>
      </c>
      <c r="B275" s="123"/>
      <c r="C275" s="123"/>
      <c r="D275" s="123"/>
      <c r="E275" s="123"/>
      <c r="F275" s="123"/>
      <c r="G275" s="123"/>
      <c r="H275" s="123"/>
      <c r="I275" s="123"/>
    </row>
    <row r="276" spans="1:9" ht="26" x14ac:dyDescent="0.3">
      <c r="A276" s="135" t="s">
        <v>70</v>
      </c>
      <c r="B276" s="116" t="s">
        <v>231</v>
      </c>
      <c r="C276" s="93" t="s">
        <v>241</v>
      </c>
      <c r="D276" s="95" t="s">
        <v>53</v>
      </c>
      <c r="E276" s="95" t="s">
        <v>54</v>
      </c>
      <c r="F276" s="95" t="s">
        <v>55</v>
      </c>
      <c r="G276" s="95" t="s">
        <v>56</v>
      </c>
      <c r="H276" s="100"/>
    </row>
    <row r="277" spans="1:9" ht="13" x14ac:dyDescent="0.3">
      <c r="A277" s="116"/>
      <c r="B277" s="115" t="s">
        <v>38</v>
      </c>
      <c r="C277" s="137" t="s">
        <v>242</v>
      </c>
      <c r="D277" s="134">
        <f>D57*1.05</f>
        <v>1.05</v>
      </c>
      <c r="E277" s="134">
        <f t="shared" ref="E277:G277" si="20">E57*1.05</f>
        <v>1.05</v>
      </c>
      <c r="F277" s="134">
        <f t="shared" si="20"/>
        <v>1.05</v>
      </c>
      <c r="G277" s="134">
        <f t="shared" si="20"/>
        <v>1.05</v>
      </c>
      <c r="H277" s="135"/>
    </row>
    <row r="278" spans="1:9" x14ac:dyDescent="0.25">
      <c r="C278" s="137" t="s">
        <v>243</v>
      </c>
      <c r="D278" s="134">
        <f t="shared" ref="D278:G282" si="21">D58*1.05</f>
        <v>11.208750000000002</v>
      </c>
      <c r="E278" s="134">
        <f t="shared" si="21"/>
        <v>11.208750000000002</v>
      </c>
      <c r="F278" s="134">
        <f t="shared" si="21"/>
        <v>11.208750000000002</v>
      </c>
      <c r="G278" s="134">
        <f t="shared" si="21"/>
        <v>11.208750000000002</v>
      </c>
      <c r="H278" s="135"/>
    </row>
    <row r="279" spans="1:9" x14ac:dyDescent="0.25">
      <c r="B279" s="115" t="s">
        <v>39</v>
      </c>
      <c r="C279" s="137" t="s">
        <v>242</v>
      </c>
      <c r="D279" s="134">
        <f t="shared" si="21"/>
        <v>1.05</v>
      </c>
      <c r="E279" s="134">
        <f t="shared" si="21"/>
        <v>1.05</v>
      </c>
      <c r="F279" s="134">
        <f t="shared" si="21"/>
        <v>1.05</v>
      </c>
      <c r="G279" s="134">
        <f t="shared" si="21"/>
        <v>1.05</v>
      </c>
      <c r="H279" s="135"/>
    </row>
    <row r="280" spans="1:9" x14ac:dyDescent="0.25">
      <c r="C280" s="137" t="s">
        <v>243</v>
      </c>
      <c r="D280" s="134">
        <f t="shared" si="21"/>
        <v>11.208750000000002</v>
      </c>
      <c r="E280" s="134">
        <f t="shared" si="21"/>
        <v>11.208750000000002</v>
      </c>
      <c r="F280" s="134">
        <f t="shared" si="21"/>
        <v>11.208750000000002</v>
      </c>
      <c r="G280" s="134">
        <f t="shared" si="21"/>
        <v>11.208750000000002</v>
      </c>
      <c r="H280" s="135"/>
    </row>
    <row r="281" spans="1:9" x14ac:dyDescent="0.25">
      <c r="B281" s="115" t="s">
        <v>40</v>
      </c>
      <c r="C281" s="137" t="s">
        <v>242</v>
      </c>
      <c r="D281" s="134">
        <f t="shared" si="21"/>
        <v>1.05</v>
      </c>
      <c r="E281" s="134">
        <f t="shared" si="21"/>
        <v>1.05</v>
      </c>
      <c r="F281" s="134">
        <f t="shared" si="21"/>
        <v>1.05</v>
      </c>
      <c r="G281" s="134">
        <f t="shared" si="21"/>
        <v>1.05</v>
      </c>
      <c r="H281" s="135"/>
    </row>
    <row r="282" spans="1:9" x14ac:dyDescent="0.25">
      <c r="C282" s="137" t="s">
        <v>243</v>
      </c>
      <c r="D282" s="134">
        <f t="shared" si="21"/>
        <v>11.208750000000002</v>
      </c>
      <c r="E282" s="134">
        <f t="shared" si="21"/>
        <v>11.208750000000002</v>
      </c>
      <c r="F282" s="134">
        <f t="shared" si="21"/>
        <v>11.208750000000002</v>
      </c>
      <c r="G282" s="134">
        <f t="shared" si="21"/>
        <v>11.208750000000002</v>
      </c>
      <c r="H282" s="135"/>
    </row>
    <row r="283" spans="1:9" x14ac:dyDescent="0.25">
      <c r="C283" s="137"/>
      <c r="D283" s="137"/>
    </row>
    <row r="284" spans="1:9" ht="13" x14ac:dyDescent="0.3">
      <c r="A284" s="122" t="s">
        <v>244</v>
      </c>
      <c r="B284" s="123"/>
      <c r="C284" s="123"/>
      <c r="D284" s="123"/>
      <c r="E284" s="123"/>
      <c r="F284" s="123"/>
      <c r="G284" s="123"/>
      <c r="H284" s="123"/>
      <c r="I284" s="123"/>
    </row>
    <row r="285" spans="1:9" ht="26" x14ac:dyDescent="0.3">
      <c r="A285" s="135" t="s">
        <v>24</v>
      </c>
      <c r="B285" s="116" t="s">
        <v>231</v>
      </c>
      <c r="C285" s="93" t="s">
        <v>245</v>
      </c>
      <c r="D285" s="95" t="s">
        <v>1</v>
      </c>
      <c r="E285" s="95" t="s">
        <v>2</v>
      </c>
      <c r="F285" s="95" t="s">
        <v>3</v>
      </c>
      <c r="G285" s="95" t="s">
        <v>4</v>
      </c>
      <c r="H285" s="101" t="s">
        <v>5</v>
      </c>
      <c r="I285" s="100"/>
    </row>
    <row r="286" spans="1:9" ht="13" x14ac:dyDescent="0.3">
      <c r="A286" s="139"/>
      <c r="B286" s="115" t="s">
        <v>73</v>
      </c>
      <c r="C286" s="137" t="s">
        <v>166</v>
      </c>
      <c r="D286" s="134">
        <f>D66*1.05</f>
        <v>1.05</v>
      </c>
      <c r="E286" s="134">
        <f t="shared" ref="E286:G286" si="22">E66*1.05</f>
        <v>1.05</v>
      </c>
      <c r="F286" s="134">
        <f t="shared" si="22"/>
        <v>1.05</v>
      </c>
      <c r="G286" s="134">
        <f t="shared" si="22"/>
        <v>1.05</v>
      </c>
      <c r="H286" s="135">
        <v>1.05</v>
      </c>
      <c r="I286" s="135"/>
    </row>
    <row r="287" spans="1:9" x14ac:dyDescent="0.25">
      <c r="C287" s="137" t="s">
        <v>167</v>
      </c>
      <c r="D287" s="134">
        <f t="shared" ref="D287:G302" si="23">D67*1.05</f>
        <v>1.4175000000000002</v>
      </c>
      <c r="E287" s="134">
        <f t="shared" si="23"/>
        <v>1.05</v>
      </c>
      <c r="F287" s="134">
        <f t="shared" si="23"/>
        <v>1.05</v>
      </c>
      <c r="G287" s="134">
        <f t="shared" si="23"/>
        <v>1.05</v>
      </c>
      <c r="H287" s="135">
        <v>1.05</v>
      </c>
      <c r="I287" s="135"/>
    </row>
    <row r="288" spans="1:9" x14ac:dyDescent="0.25">
      <c r="C288" s="137" t="s">
        <v>168</v>
      </c>
      <c r="D288" s="134">
        <f t="shared" si="23"/>
        <v>1.4175000000000002</v>
      </c>
      <c r="E288" s="134">
        <f t="shared" si="23"/>
        <v>1.05</v>
      </c>
      <c r="F288" s="134">
        <f t="shared" si="23"/>
        <v>1.05</v>
      </c>
      <c r="G288" s="134">
        <f t="shared" si="23"/>
        <v>1.05</v>
      </c>
      <c r="H288" s="135">
        <v>1.05</v>
      </c>
      <c r="I288" s="135"/>
    </row>
    <row r="289" spans="2:9" x14ac:dyDescent="0.25">
      <c r="C289" s="137" t="s">
        <v>169</v>
      </c>
      <c r="D289" s="134">
        <f t="shared" si="23"/>
        <v>5.6700000000000008</v>
      </c>
      <c r="E289" s="134">
        <f t="shared" si="23"/>
        <v>1.05</v>
      </c>
      <c r="F289" s="134">
        <f t="shared" si="23"/>
        <v>1.05</v>
      </c>
      <c r="G289" s="134">
        <f t="shared" si="23"/>
        <v>1.05</v>
      </c>
      <c r="H289" s="135">
        <v>1.05</v>
      </c>
      <c r="I289" s="135"/>
    </row>
    <row r="290" spans="2:9" x14ac:dyDescent="0.25">
      <c r="B290" s="115" t="s">
        <v>7</v>
      </c>
      <c r="C290" s="137" t="s">
        <v>166</v>
      </c>
      <c r="D290" s="134">
        <f t="shared" si="23"/>
        <v>1.05</v>
      </c>
      <c r="E290" s="134">
        <f t="shared" si="23"/>
        <v>1.05</v>
      </c>
      <c r="F290" s="134">
        <f t="shared" si="23"/>
        <v>1.05</v>
      </c>
      <c r="G290" s="134">
        <f t="shared" si="23"/>
        <v>1.05</v>
      </c>
      <c r="H290" s="135">
        <v>1.05</v>
      </c>
      <c r="I290" s="135"/>
    </row>
    <row r="291" spans="2:9" x14ac:dyDescent="0.25">
      <c r="C291" s="137" t="s">
        <v>167</v>
      </c>
      <c r="D291" s="134">
        <f t="shared" si="23"/>
        <v>1.4175000000000002</v>
      </c>
      <c r="E291" s="134">
        <f t="shared" si="23"/>
        <v>1.05</v>
      </c>
      <c r="F291" s="134">
        <f t="shared" si="23"/>
        <v>1.05</v>
      </c>
      <c r="G291" s="134">
        <f t="shared" si="23"/>
        <v>1.05</v>
      </c>
      <c r="H291" s="135">
        <v>1.05</v>
      </c>
      <c r="I291" s="135"/>
    </row>
    <row r="292" spans="2:9" x14ac:dyDescent="0.25">
      <c r="C292" s="137" t="s">
        <v>168</v>
      </c>
      <c r="D292" s="134">
        <f t="shared" si="23"/>
        <v>1.4175000000000002</v>
      </c>
      <c r="E292" s="134">
        <f t="shared" si="23"/>
        <v>1.05</v>
      </c>
      <c r="F292" s="134">
        <f t="shared" si="23"/>
        <v>1.05</v>
      </c>
      <c r="G292" s="134">
        <f t="shared" si="23"/>
        <v>1.05</v>
      </c>
      <c r="H292" s="135">
        <v>1.05</v>
      </c>
      <c r="I292" s="135"/>
    </row>
    <row r="293" spans="2:9" x14ac:dyDescent="0.25">
      <c r="C293" s="137" t="s">
        <v>169</v>
      </c>
      <c r="D293" s="134">
        <f t="shared" si="23"/>
        <v>5.6700000000000008</v>
      </c>
      <c r="E293" s="134">
        <f t="shared" si="23"/>
        <v>1.05</v>
      </c>
      <c r="F293" s="134">
        <f t="shared" si="23"/>
        <v>1.05</v>
      </c>
      <c r="G293" s="134">
        <f t="shared" si="23"/>
        <v>1.05</v>
      </c>
      <c r="H293" s="135">
        <v>1.05</v>
      </c>
      <c r="I293" s="135"/>
    </row>
    <row r="294" spans="2:9" x14ac:dyDescent="0.25">
      <c r="B294" s="115" t="s">
        <v>8</v>
      </c>
      <c r="C294" s="137" t="s">
        <v>166</v>
      </c>
      <c r="D294" s="134">
        <f t="shared" si="23"/>
        <v>1.05</v>
      </c>
      <c r="E294" s="134">
        <f t="shared" si="23"/>
        <v>1.05</v>
      </c>
      <c r="F294" s="134">
        <f t="shared" si="23"/>
        <v>1.05</v>
      </c>
      <c r="G294" s="134">
        <f t="shared" si="23"/>
        <v>1.05</v>
      </c>
      <c r="H294" s="135">
        <v>1.05</v>
      </c>
      <c r="I294" s="135"/>
    </row>
    <row r="295" spans="2:9" x14ac:dyDescent="0.25">
      <c r="C295" s="137" t="s">
        <v>167</v>
      </c>
      <c r="D295" s="134">
        <f t="shared" si="23"/>
        <v>1.4175000000000002</v>
      </c>
      <c r="E295" s="134">
        <f t="shared" si="23"/>
        <v>1.05</v>
      </c>
      <c r="F295" s="134">
        <f t="shared" si="23"/>
        <v>1.05</v>
      </c>
      <c r="G295" s="134">
        <f t="shared" si="23"/>
        <v>1.05</v>
      </c>
      <c r="H295" s="135">
        <v>1.05</v>
      </c>
      <c r="I295" s="135"/>
    </row>
    <row r="296" spans="2:9" x14ac:dyDescent="0.25">
      <c r="C296" s="137" t="s">
        <v>168</v>
      </c>
      <c r="D296" s="134">
        <f t="shared" si="23"/>
        <v>1.4175000000000002</v>
      </c>
      <c r="E296" s="134">
        <f t="shared" si="23"/>
        <v>1.05</v>
      </c>
      <c r="F296" s="134">
        <f t="shared" si="23"/>
        <v>1.05</v>
      </c>
      <c r="G296" s="134">
        <f t="shared" si="23"/>
        <v>1.05</v>
      </c>
      <c r="H296" s="135">
        <v>1.05</v>
      </c>
      <c r="I296" s="135"/>
    </row>
    <row r="297" spans="2:9" x14ac:dyDescent="0.25">
      <c r="C297" s="137" t="s">
        <v>169</v>
      </c>
      <c r="D297" s="134">
        <f t="shared" si="23"/>
        <v>5.6700000000000008</v>
      </c>
      <c r="E297" s="134">
        <f t="shared" si="23"/>
        <v>1.05</v>
      </c>
      <c r="F297" s="134">
        <f t="shared" si="23"/>
        <v>1.05</v>
      </c>
      <c r="G297" s="134">
        <f t="shared" si="23"/>
        <v>1.05</v>
      </c>
      <c r="H297" s="135">
        <v>1.05</v>
      </c>
      <c r="I297" s="135"/>
    </row>
    <row r="298" spans="2:9" x14ac:dyDescent="0.25">
      <c r="B298" s="115" t="s">
        <v>13</v>
      </c>
      <c r="C298" s="137" t="s">
        <v>166</v>
      </c>
      <c r="D298" s="134">
        <f t="shared" si="23"/>
        <v>1.05</v>
      </c>
      <c r="E298" s="134">
        <f t="shared" si="23"/>
        <v>1.05</v>
      </c>
      <c r="F298" s="134">
        <f t="shared" si="23"/>
        <v>1.05</v>
      </c>
      <c r="G298" s="134">
        <f t="shared" si="23"/>
        <v>1.05</v>
      </c>
      <c r="H298" s="135">
        <v>1.05</v>
      </c>
      <c r="I298" s="135"/>
    </row>
    <row r="299" spans="2:9" x14ac:dyDescent="0.25">
      <c r="C299" s="137" t="s">
        <v>167</v>
      </c>
      <c r="D299" s="134">
        <f t="shared" si="23"/>
        <v>1.05</v>
      </c>
      <c r="E299" s="134">
        <f t="shared" si="23"/>
        <v>1.05</v>
      </c>
      <c r="F299" s="134">
        <f t="shared" si="23"/>
        <v>1.05</v>
      </c>
      <c r="G299" s="134">
        <f t="shared" si="23"/>
        <v>1.05</v>
      </c>
      <c r="H299" s="135">
        <v>1.05</v>
      </c>
      <c r="I299" s="135"/>
    </row>
    <row r="300" spans="2:9" x14ac:dyDescent="0.25">
      <c r="C300" s="137" t="s">
        <v>168</v>
      </c>
      <c r="D300" s="134">
        <f t="shared" si="23"/>
        <v>1.05</v>
      </c>
      <c r="E300" s="134">
        <f t="shared" si="23"/>
        <v>1.05</v>
      </c>
      <c r="F300" s="134">
        <f t="shared" si="23"/>
        <v>1.05</v>
      </c>
      <c r="G300" s="134">
        <f t="shared" si="23"/>
        <v>1.05</v>
      </c>
      <c r="H300" s="135">
        <v>1.05</v>
      </c>
      <c r="I300" s="135"/>
    </row>
    <row r="301" spans="2:9" x14ac:dyDescent="0.25">
      <c r="C301" s="137" t="s">
        <v>169</v>
      </c>
      <c r="D301" s="134">
        <f t="shared" si="23"/>
        <v>1.05</v>
      </c>
      <c r="E301" s="134">
        <f t="shared" si="23"/>
        <v>1.05</v>
      </c>
      <c r="F301" s="134">
        <f t="shared" si="23"/>
        <v>1.05</v>
      </c>
      <c r="G301" s="134">
        <f t="shared" si="23"/>
        <v>1.05</v>
      </c>
      <c r="H301" s="135">
        <v>1.05</v>
      </c>
      <c r="I301" s="135"/>
    </row>
    <row r="302" spans="2:9" x14ac:dyDescent="0.25">
      <c r="B302" s="115" t="s">
        <v>71</v>
      </c>
      <c r="C302" s="137" t="s">
        <v>166</v>
      </c>
      <c r="D302" s="134">
        <f t="shared" si="23"/>
        <v>1.05</v>
      </c>
      <c r="E302" s="134">
        <f t="shared" si="23"/>
        <v>1.05</v>
      </c>
      <c r="F302" s="134">
        <f t="shared" si="23"/>
        <v>1.05</v>
      </c>
      <c r="G302" s="134">
        <f t="shared" si="23"/>
        <v>1.05</v>
      </c>
      <c r="H302" s="135">
        <v>1.05</v>
      </c>
      <c r="I302" s="135"/>
    </row>
    <row r="303" spans="2:9" x14ac:dyDescent="0.25">
      <c r="C303" s="137" t="s">
        <v>167</v>
      </c>
      <c r="D303" s="134">
        <f t="shared" ref="D303:G318" si="24">D83*1.05</f>
        <v>1.05</v>
      </c>
      <c r="E303" s="134">
        <f t="shared" si="24"/>
        <v>2.3939999999999997</v>
      </c>
      <c r="F303" s="134">
        <f t="shared" si="24"/>
        <v>1.05</v>
      </c>
      <c r="G303" s="134">
        <f t="shared" si="24"/>
        <v>1.05</v>
      </c>
      <c r="H303" s="135">
        <v>1.05</v>
      </c>
      <c r="I303" s="135"/>
    </row>
    <row r="304" spans="2:9" x14ac:dyDescent="0.25">
      <c r="C304" s="137" t="s">
        <v>168</v>
      </c>
      <c r="D304" s="134">
        <f t="shared" si="24"/>
        <v>1.05</v>
      </c>
      <c r="E304" s="134">
        <f t="shared" si="24"/>
        <v>4.851</v>
      </c>
      <c r="F304" s="134">
        <f t="shared" si="24"/>
        <v>1.05</v>
      </c>
      <c r="G304" s="134">
        <f t="shared" si="24"/>
        <v>1.05</v>
      </c>
      <c r="H304" s="135">
        <v>1.05</v>
      </c>
      <c r="I304" s="135"/>
    </row>
    <row r="305" spans="2:9" x14ac:dyDescent="0.25">
      <c r="C305" s="137" t="s">
        <v>169</v>
      </c>
      <c r="D305" s="134">
        <f t="shared" si="24"/>
        <v>1.05</v>
      </c>
      <c r="E305" s="134">
        <f t="shared" si="24"/>
        <v>11.0565</v>
      </c>
      <c r="F305" s="134">
        <f t="shared" si="24"/>
        <v>1.5435000000000001</v>
      </c>
      <c r="G305" s="134">
        <f t="shared" si="24"/>
        <v>2.6985000000000001</v>
      </c>
      <c r="H305" s="135">
        <v>1.05</v>
      </c>
      <c r="I305" s="135"/>
    </row>
    <row r="306" spans="2:9" x14ac:dyDescent="0.25">
      <c r="B306" s="115" t="s">
        <v>16</v>
      </c>
      <c r="C306" s="137" t="s">
        <v>166</v>
      </c>
      <c r="D306" s="134">
        <f t="shared" si="24"/>
        <v>1.05</v>
      </c>
      <c r="E306" s="134">
        <f t="shared" si="24"/>
        <v>1.05</v>
      </c>
      <c r="F306" s="134">
        <f t="shared" si="24"/>
        <v>1.05</v>
      </c>
      <c r="G306" s="134">
        <f t="shared" si="24"/>
        <v>1.05</v>
      </c>
      <c r="H306" s="135">
        <v>1.05</v>
      </c>
      <c r="I306" s="135"/>
    </row>
    <row r="307" spans="2:9" x14ac:dyDescent="0.25">
      <c r="C307" s="137" t="s">
        <v>167</v>
      </c>
      <c r="D307" s="134">
        <f t="shared" si="24"/>
        <v>1.05</v>
      </c>
      <c r="E307" s="134">
        <f t="shared" si="24"/>
        <v>1.7429999999999999</v>
      </c>
      <c r="F307" s="134">
        <f t="shared" si="24"/>
        <v>1.05</v>
      </c>
      <c r="G307" s="134">
        <f t="shared" si="24"/>
        <v>1.05</v>
      </c>
      <c r="H307" s="135">
        <v>1.05</v>
      </c>
      <c r="I307" s="135"/>
    </row>
    <row r="308" spans="2:9" x14ac:dyDescent="0.25">
      <c r="C308" s="137" t="s">
        <v>168</v>
      </c>
      <c r="D308" s="134">
        <f t="shared" si="24"/>
        <v>1.05</v>
      </c>
      <c r="E308" s="134">
        <f t="shared" si="24"/>
        <v>2.625</v>
      </c>
      <c r="F308" s="134">
        <f t="shared" si="24"/>
        <v>1.05</v>
      </c>
      <c r="G308" s="134">
        <f t="shared" si="24"/>
        <v>1.05</v>
      </c>
      <c r="H308" s="135">
        <v>1.05</v>
      </c>
      <c r="I308" s="135"/>
    </row>
    <row r="309" spans="2:9" x14ac:dyDescent="0.25">
      <c r="C309" s="137" t="s">
        <v>169</v>
      </c>
      <c r="D309" s="134">
        <f t="shared" si="24"/>
        <v>1.05</v>
      </c>
      <c r="E309" s="134">
        <f t="shared" si="24"/>
        <v>15.718500000000001</v>
      </c>
      <c r="F309" s="134">
        <f t="shared" si="24"/>
        <v>2.016</v>
      </c>
      <c r="G309" s="134">
        <f t="shared" si="24"/>
        <v>2.016</v>
      </c>
      <c r="H309" s="135">
        <v>1.05</v>
      </c>
      <c r="I309" s="135"/>
    </row>
    <row r="310" spans="2:9" x14ac:dyDescent="0.25">
      <c r="B310" s="115" t="s">
        <v>18</v>
      </c>
      <c r="C310" s="137" t="s">
        <v>166</v>
      </c>
      <c r="D310" s="134">
        <f t="shared" si="24"/>
        <v>1.05</v>
      </c>
      <c r="E310" s="134">
        <f t="shared" si="24"/>
        <v>1.05</v>
      </c>
      <c r="F310" s="134">
        <f t="shared" si="24"/>
        <v>1.05</v>
      </c>
      <c r="G310" s="134">
        <f t="shared" si="24"/>
        <v>1.05</v>
      </c>
      <c r="H310" s="135">
        <v>1.05</v>
      </c>
      <c r="I310" s="135"/>
    </row>
    <row r="311" spans="2:9" x14ac:dyDescent="0.25">
      <c r="C311" s="137" t="s">
        <v>167</v>
      </c>
      <c r="D311" s="134">
        <f t="shared" si="24"/>
        <v>1.05</v>
      </c>
      <c r="E311" s="134">
        <f t="shared" si="24"/>
        <v>1.554</v>
      </c>
      <c r="F311" s="134">
        <f t="shared" si="24"/>
        <v>1.05</v>
      </c>
      <c r="G311" s="134">
        <f t="shared" si="24"/>
        <v>1.05</v>
      </c>
      <c r="H311" s="135">
        <v>1.05</v>
      </c>
      <c r="I311" s="135"/>
    </row>
    <row r="312" spans="2:9" x14ac:dyDescent="0.25">
      <c r="C312" s="137" t="s">
        <v>168</v>
      </c>
      <c r="D312" s="134">
        <f t="shared" si="24"/>
        <v>1.05</v>
      </c>
      <c r="E312" s="134">
        <f t="shared" si="24"/>
        <v>2.9819999999999998</v>
      </c>
      <c r="F312" s="134">
        <f t="shared" si="24"/>
        <v>1.05</v>
      </c>
      <c r="G312" s="134">
        <f t="shared" si="24"/>
        <v>1.05</v>
      </c>
      <c r="H312" s="135">
        <v>1.05</v>
      </c>
      <c r="I312" s="135"/>
    </row>
    <row r="313" spans="2:9" x14ac:dyDescent="0.25">
      <c r="C313" s="137" t="s">
        <v>169</v>
      </c>
      <c r="D313" s="134">
        <f t="shared" si="24"/>
        <v>1.05</v>
      </c>
      <c r="E313" s="134">
        <f t="shared" si="24"/>
        <v>15.120000000000001</v>
      </c>
      <c r="F313" s="134">
        <f t="shared" si="24"/>
        <v>3.8745000000000003</v>
      </c>
      <c r="G313" s="134">
        <f t="shared" si="24"/>
        <v>3.8745000000000003</v>
      </c>
      <c r="H313" s="135">
        <v>1.05</v>
      </c>
      <c r="I313" s="135"/>
    </row>
    <row r="314" spans="2:9" x14ac:dyDescent="0.25">
      <c r="B314" s="115" t="s">
        <v>17</v>
      </c>
      <c r="C314" s="137" t="s">
        <v>166</v>
      </c>
      <c r="D314" s="134">
        <f t="shared" si="24"/>
        <v>1.05</v>
      </c>
      <c r="E314" s="134">
        <f t="shared" si="24"/>
        <v>1.05</v>
      </c>
      <c r="F314" s="134">
        <f t="shared" si="24"/>
        <v>1.05</v>
      </c>
      <c r="G314" s="134">
        <f t="shared" si="24"/>
        <v>1.05</v>
      </c>
      <c r="H314" s="135">
        <v>1.05</v>
      </c>
      <c r="I314" s="135"/>
    </row>
    <row r="315" spans="2:9" x14ac:dyDescent="0.25">
      <c r="C315" s="137" t="s">
        <v>167</v>
      </c>
      <c r="D315" s="134">
        <f t="shared" si="24"/>
        <v>1.05</v>
      </c>
      <c r="E315" s="134">
        <f t="shared" si="24"/>
        <v>1.554</v>
      </c>
      <c r="F315" s="134">
        <f t="shared" si="24"/>
        <v>1.05</v>
      </c>
      <c r="G315" s="134">
        <f t="shared" si="24"/>
        <v>1.05</v>
      </c>
      <c r="H315" s="135">
        <v>1.05</v>
      </c>
      <c r="I315" s="135"/>
    </row>
    <row r="316" spans="2:9" x14ac:dyDescent="0.25">
      <c r="C316" s="137" t="s">
        <v>168</v>
      </c>
      <c r="D316" s="134">
        <f t="shared" si="24"/>
        <v>1.05</v>
      </c>
      <c r="E316" s="134">
        <f t="shared" si="24"/>
        <v>2.9819999999999998</v>
      </c>
      <c r="F316" s="134">
        <f t="shared" si="24"/>
        <v>1.05</v>
      </c>
      <c r="G316" s="134">
        <f t="shared" si="24"/>
        <v>1.05</v>
      </c>
      <c r="H316" s="135">
        <v>1.05</v>
      </c>
      <c r="I316" s="135"/>
    </row>
    <row r="317" spans="2:9" x14ac:dyDescent="0.25">
      <c r="C317" s="137" t="s">
        <v>169</v>
      </c>
      <c r="D317" s="134">
        <f t="shared" si="24"/>
        <v>1.05</v>
      </c>
      <c r="E317" s="134">
        <f t="shared" si="24"/>
        <v>15.120000000000001</v>
      </c>
      <c r="F317" s="134">
        <f t="shared" si="24"/>
        <v>3.8745000000000003</v>
      </c>
      <c r="G317" s="134">
        <f t="shared" si="24"/>
        <v>3.8745000000000003</v>
      </c>
      <c r="H317" s="135">
        <v>1.05</v>
      </c>
      <c r="I317" s="135"/>
    </row>
    <row r="318" spans="2:9" x14ac:dyDescent="0.25">
      <c r="B318" s="115" t="s">
        <v>20</v>
      </c>
      <c r="C318" s="137" t="s">
        <v>166</v>
      </c>
      <c r="D318" s="134">
        <f t="shared" si="24"/>
        <v>1.05</v>
      </c>
      <c r="E318" s="134">
        <f t="shared" si="24"/>
        <v>1.05</v>
      </c>
      <c r="F318" s="134">
        <f t="shared" si="24"/>
        <v>1.05</v>
      </c>
      <c r="G318" s="134">
        <f t="shared" si="24"/>
        <v>1.05</v>
      </c>
      <c r="H318" s="135">
        <v>1.05</v>
      </c>
      <c r="I318" s="135"/>
    </row>
    <row r="319" spans="2:9" x14ac:dyDescent="0.25">
      <c r="C319" s="137" t="s">
        <v>167</v>
      </c>
      <c r="D319" s="134">
        <f t="shared" ref="D319:G321" si="25">D99*1.05</f>
        <v>1.05</v>
      </c>
      <c r="E319" s="134">
        <f t="shared" si="25"/>
        <v>1.554</v>
      </c>
      <c r="F319" s="134">
        <f t="shared" si="25"/>
        <v>1.05</v>
      </c>
      <c r="G319" s="134">
        <f t="shared" si="25"/>
        <v>1.05</v>
      </c>
      <c r="H319" s="135">
        <v>1.05</v>
      </c>
      <c r="I319" s="135"/>
    </row>
    <row r="320" spans="2:9" x14ac:dyDescent="0.25">
      <c r="C320" s="137" t="s">
        <v>168</v>
      </c>
      <c r="D320" s="134">
        <f t="shared" si="25"/>
        <v>1.05</v>
      </c>
      <c r="E320" s="134">
        <f t="shared" si="25"/>
        <v>2.9819999999999998</v>
      </c>
      <c r="F320" s="134">
        <f t="shared" si="25"/>
        <v>1.05</v>
      </c>
      <c r="G320" s="134">
        <f t="shared" si="25"/>
        <v>1.05</v>
      </c>
      <c r="H320" s="135">
        <v>1.05</v>
      </c>
      <c r="I320" s="135"/>
    </row>
    <row r="321" spans="1:9" x14ac:dyDescent="0.25">
      <c r="C321" s="137" t="s">
        <v>169</v>
      </c>
      <c r="D321" s="134">
        <f t="shared" si="25"/>
        <v>1.05</v>
      </c>
      <c r="E321" s="134">
        <f t="shared" si="25"/>
        <v>15.120000000000001</v>
      </c>
      <c r="F321" s="134">
        <f t="shared" si="25"/>
        <v>3.8745000000000003</v>
      </c>
      <c r="G321" s="134">
        <f t="shared" si="25"/>
        <v>3.8745000000000003</v>
      </c>
      <c r="H321" s="135">
        <v>1.05</v>
      </c>
      <c r="I321" s="135"/>
    </row>
    <row r="323" spans="1:9" ht="13" x14ac:dyDescent="0.3">
      <c r="A323" s="122" t="s">
        <v>246</v>
      </c>
      <c r="B323" s="123"/>
      <c r="C323" s="123"/>
      <c r="D323" s="123"/>
      <c r="E323" s="123"/>
      <c r="F323" s="123"/>
      <c r="G323" s="123"/>
      <c r="H323" s="123"/>
      <c r="I323" s="123"/>
    </row>
    <row r="324" spans="1:9" ht="26" x14ac:dyDescent="0.3">
      <c r="A324" s="135" t="s">
        <v>71</v>
      </c>
      <c r="B324" s="139" t="s">
        <v>169</v>
      </c>
      <c r="C324" s="93" t="s">
        <v>245</v>
      </c>
      <c r="D324" s="95" t="s">
        <v>1</v>
      </c>
      <c r="E324" s="95" t="s">
        <v>2</v>
      </c>
      <c r="F324" s="95" t="s">
        <v>3</v>
      </c>
      <c r="G324" s="95" t="s">
        <v>4</v>
      </c>
      <c r="H324" s="101" t="s">
        <v>5</v>
      </c>
      <c r="I324" s="100"/>
    </row>
    <row r="325" spans="1:9" ht="13" x14ac:dyDescent="0.3">
      <c r="A325" s="116"/>
      <c r="C325" s="137" t="s">
        <v>166</v>
      </c>
      <c r="D325" s="134">
        <f>D105*1.05</f>
        <v>1.05</v>
      </c>
      <c r="E325" s="134">
        <f t="shared" ref="E325:G325" si="26">E105*1.05</f>
        <v>1.05</v>
      </c>
      <c r="F325" s="134">
        <f t="shared" si="26"/>
        <v>1.05</v>
      </c>
      <c r="G325" s="134">
        <f t="shared" si="26"/>
        <v>1.05</v>
      </c>
      <c r="H325" s="135">
        <v>1.05</v>
      </c>
      <c r="I325" s="135"/>
    </row>
    <row r="326" spans="1:9" x14ac:dyDescent="0.25">
      <c r="C326" s="137" t="s">
        <v>167</v>
      </c>
      <c r="D326" s="134">
        <f t="shared" ref="D326:G328" si="27">D106*1.05</f>
        <v>1.3230000000000002</v>
      </c>
      <c r="E326" s="134">
        <f t="shared" si="27"/>
        <v>1.3230000000000002</v>
      </c>
      <c r="F326" s="134">
        <f t="shared" si="27"/>
        <v>1.05</v>
      </c>
      <c r="G326" s="134">
        <f t="shared" si="27"/>
        <v>1.05</v>
      </c>
      <c r="H326" s="135">
        <v>1.05</v>
      </c>
      <c r="I326" s="135"/>
    </row>
    <row r="327" spans="1:9" x14ac:dyDescent="0.25">
      <c r="C327" s="137" t="s">
        <v>168</v>
      </c>
      <c r="D327" s="134">
        <f t="shared" si="27"/>
        <v>1.764</v>
      </c>
      <c r="E327" s="134">
        <f t="shared" si="27"/>
        <v>1.764</v>
      </c>
      <c r="F327" s="134">
        <f t="shared" si="27"/>
        <v>1.05</v>
      </c>
      <c r="G327" s="134">
        <f t="shared" si="27"/>
        <v>1.05</v>
      </c>
      <c r="H327" s="135">
        <v>1.05</v>
      </c>
      <c r="I327" s="135"/>
    </row>
    <row r="328" spans="1:9" x14ac:dyDescent="0.25">
      <c r="C328" s="137" t="s">
        <v>169</v>
      </c>
      <c r="D328" s="134">
        <f t="shared" si="27"/>
        <v>2.7825000000000002</v>
      </c>
      <c r="E328" s="134">
        <f t="shared" si="27"/>
        <v>2.7825000000000002</v>
      </c>
      <c r="F328" s="134">
        <f t="shared" si="27"/>
        <v>2.1734999999999998</v>
      </c>
      <c r="G328" s="134">
        <f t="shared" si="27"/>
        <v>2.1734999999999998</v>
      </c>
      <c r="H328" s="135">
        <v>1.05</v>
      </c>
      <c r="I328" s="135"/>
    </row>
  </sheetData>
  <sheetProtection algorithmName="SHA-512" hashValue="AcD6jzpyQUbW1CAye3GMJOIN194moDpCGB1t0GWxKsHn+W75l1T4i0hRuECfMKHB/0Qf3dvuUcHAt0LcRANJ3g==" saltValue="VcXcRw47G41STuZWZXv0W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zoomScale="70" zoomScaleNormal="70" workbookViewId="0">
      <selection activeCell="C25" sqref="C25"/>
    </sheetView>
  </sheetViews>
  <sheetFormatPr defaultColWidth="12.81640625" defaultRowHeight="12.5" x14ac:dyDescent="0.25"/>
  <cols>
    <col min="1" max="1" width="44.90625" style="115" customWidth="1"/>
    <col min="2" max="2" width="44.453125" style="115" customWidth="1"/>
    <col min="3" max="3" width="17.81640625" style="115" customWidth="1"/>
    <col min="4" max="4" width="17.54296875" style="115" customWidth="1"/>
    <col min="5" max="5" width="17.1796875" style="115" customWidth="1"/>
    <col min="6" max="6" width="15" style="115" customWidth="1"/>
    <col min="7" max="7" width="13.6328125" style="115" customWidth="1"/>
    <col min="8" max="16384" width="12.81640625" style="115"/>
  </cols>
  <sheetData>
    <row r="1" spans="1:7" s="123" customFormat="1" ht="14.25" customHeight="1" x14ac:dyDescent="0.3">
      <c r="A1" s="122" t="s">
        <v>247</v>
      </c>
    </row>
    <row r="2" spans="1:7" ht="14.25" customHeight="1" x14ac:dyDescent="0.3">
      <c r="A2" s="139" t="s">
        <v>25</v>
      </c>
      <c r="B2" s="136"/>
      <c r="C2" s="116" t="s">
        <v>1</v>
      </c>
      <c r="D2" s="116" t="s">
        <v>2</v>
      </c>
      <c r="E2" s="116" t="s">
        <v>3</v>
      </c>
      <c r="F2" s="116" t="s">
        <v>4</v>
      </c>
      <c r="G2" s="116" t="s">
        <v>5</v>
      </c>
    </row>
    <row r="3" spans="1:7" ht="14.25" customHeight="1" x14ac:dyDescent="0.25">
      <c r="B3" s="129" t="s">
        <v>248</v>
      </c>
      <c r="C3" s="107" t="s">
        <v>249</v>
      </c>
      <c r="D3" s="107">
        <v>45</v>
      </c>
      <c r="E3" s="107">
        <v>361.6</v>
      </c>
      <c r="F3" s="107">
        <v>174.7</v>
      </c>
      <c r="G3" s="107">
        <v>174.7</v>
      </c>
    </row>
    <row r="4" spans="1:7" ht="14.25" customHeight="1" x14ac:dyDescent="0.3">
      <c r="A4" s="116"/>
      <c r="B4" s="99" t="s">
        <v>250</v>
      </c>
      <c r="C4" s="107">
        <v>1.0249999999999999</v>
      </c>
      <c r="D4" s="107">
        <v>1.0249999999999999</v>
      </c>
      <c r="E4" s="107">
        <v>1.0249999999999999</v>
      </c>
      <c r="F4" s="107">
        <v>1.0249999999999999</v>
      </c>
      <c r="G4" s="107">
        <v>1.0249999999999999</v>
      </c>
    </row>
    <row r="5" spans="1:7" ht="14.25" customHeight="1" x14ac:dyDescent="0.3">
      <c r="A5" s="96" t="s">
        <v>251</v>
      </c>
    </row>
    <row r="6" spans="1:7" ht="14.25" customHeight="1" x14ac:dyDescent="0.25">
      <c r="B6" s="99" t="s">
        <v>58</v>
      </c>
      <c r="C6" s="107">
        <v>1</v>
      </c>
      <c r="D6" s="107">
        <v>1</v>
      </c>
      <c r="E6" s="107">
        <v>0.89</v>
      </c>
      <c r="F6" s="107">
        <v>0.89</v>
      </c>
      <c r="G6" s="107">
        <v>1</v>
      </c>
    </row>
    <row r="7" spans="1:7" ht="14.25" customHeight="1" x14ac:dyDescent="0.25">
      <c r="B7" s="99" t="s">
        <v>136</v>
      </c>
      <c r="C7" s="107">
        <v>1</v>
      </c>
      <c r="D7" s="107">
        <v>1</v>
      </c>
      <c r="E7" s="107">
        <v>0.89</v>
      </c>
      <c r="F7" s="107">
        <v>0.89</v>
      </c>
      <c r="G7" s="107">
        <v>1</v>
      </c>
    </row>
    <row r="8" spans="1:7" ht="14.25" customHeight="1" x14ac:dyDescent="0.25">
      <c r="B8" s="99" t="s">
        <v>60</v>
      </c>
      <c r="C8" s="107">
        <v>1</v>
      </c>
      <c r="D8" s="107">
        <v>1</v>
      </c>
      <c r="E8" s="107">
        <v>1</v>
      </c>
      <c r="F8" s="107">
        <v>1</v>
      </c>
      <c r="G8" s="107">
        <v>1</v>
      </c>
    </row>
    <row r="9" spans="1:7" ht="14.25" customHeight="1" x14ac:dyDescent="0.25">
      <c r="B9" s="99"/>
      <c r="C9" s="99"/>
      <c r="D9" s="99"/>
      <c r="E9" s="99"/>
      <c r="F9" s="99"/>
      <c r="G9" s="99"/>
    </row>
    <row r="10" spans="1:7" s="123" customFormat="1" ht="14.25" customHeight="1" x14ac:dyDescent="0.3">
      <c r="A10" s="122" t="s">
        <v>252</v>
      </c>
    </row>
    <row r="11" spans="1:7" ht="14.25" customHeight="1" x14ac:dyDescent="0.3">
      <c r="A11" s="96"/>
      <c r="B11" s="129" t="s">
        <v>195</v>
      </c>
      <c r="C11" s="107">
        <v>1.5</v>
      </c>
      <c r="D11" s="107">
        <v>1.39</v>
      </c>
      <c r="E11" s="107">
        <v>1</v>
      </c>
      <c r="F11" s="107">
        <v>1</v>
      </c>
      <c r="G11" s="107">
        <v>1</v>
      </c>
    </row>
    <row r="12" spans="1:7" ht="14.25" customHeight="1" x14ac:dyDescent="0.3">
      <c r="A12" s="96"/>
      <c r="B12" s="129"/>
    </row>
    <row r="13" spans="1:7" s="123" customFormat="1" ht="14.25" customHeight="1" x14ac:dyDescent="0.3">
      <c r="A13" s="122" t="s">
        <v>253</v>
      </c>
    </row>
    <row r="14" spans="1:7" ht="14.25" customHeight="1" x14ac:dyDescent="0.3">
      <c r="A14" s="139" t="s">
        <v>238</v>
      </c>
      <c r="B14" s="99" t="s">
        <v>254</v>
      </c>
      <c r="C14" s="107">
        <v>1.0249999999999999</v>
      </c>
      <c r="D14" s="107">
        <v>1.0249999999999999</v>
      </c>
      <c r="E14" s="107">
        <v>1.0249999999999999</v>
      </c>
      <c r="F14" s="107">
        <v>1.0249999999999999</v>
      </c>
      <c r="G14" s="107">
        <v>1.0249999999999999</v>
      </c>
    </row>
    <row r="15" spans="1:7" ht="14.25" customHeight="1" x14ac:dyDescent="0.3">
      <c r="A15" s="116"/>
      <c r="B15" s="99" t="s">
        <v>255</v>
      </c>
      <c r="C15" s="107">
        <v>1.0249999999999999</v>
      </c>
      <c r="D15" s="107">
        <v>1.0249999999999999</v>
      </c>
      <c r="E15" s="107">
        <v>1.0249999999999999</v>
      </c>
      <c r="F15" s="107">
        <v>1.0249999999999999</v>
      </c>
      <c r="G15" s="107">
        <v>1.0249999999999999</v>
      </c>
    </row>
    <row r="16" spans="1:7" ht="14.25" customHeight="1" x14ac:dyDescent="0.3">
      <c r="A16" s="139" t="s">
        <v>70</v>
      </c>
      <c r="B16" s="129" t="s">
        <v>256</v>
      </c>
      <c r="C16" s="107">
        <v>1</v>
      </c>
      <c r="D16" s="107">
        <v>1</v>
      </c>
      <c r="E16" s="107">
        <v>1</v>
      </c>
      <c r="F16" s="107">
        <v>1</v>
      </c>
      <c r="G16" s="107">
        <v>1</v>
      </c>
    </row>
    <row r="17" spans="1:7" ht="14.25" customHeight="1" x14ac:dyDescent="0.25"/>
    <row r="18" spans="1:7" s="123" customFormat="1" ht="14.25" customHeight="1" x14ac:dyDescent="0.3">
      <c r="A18" s="122" t="s">
        <v>257</v>
      </c>
    </row>
    <row r="19" spans="1:7" s="96" customFormat="1" ht="14.25" customHeight="1" x14ac:dyDescent="0.3">
      <c r="C19" s="140" t="s">
        <v>49</v>
      </c>
      <c r="D19" s="140" t="s">
        <v>50</v>
      </c>
      <c r="E19" s="140" t="s">
        <v>51</v>
      </c>
      <c r="F19" s="140" t="s">
        <v>52</v>
      </c>
    </row>
    <row r="20" spans="1:7" x14ac:dyDescent="0.25">
      <c r="B20" s="129" t="s">
        <v>197</v>
      </c>
      <c r="C20" s="107">
        <v>1.52</v>
      </c>
      <c r="D20" s="107">
        <v>1</v>
      </c>
      <c r="E20" s="107">
        <v>1</v>
      </c>
      <c r="F20" s="107">
        <v>1</v>
      </c>
    </row>
    <row r="22" spans="1:7" s="121" customFormat="1" ht="13" x14ac:dyDescent="0.3">
      <c r="A22" s="121" t="s">
        <v>280</v>
      </c>
    </row>
    <row r="23" spans="1:7" ht="13" x14ac:dyDescent="0.3">
      <c r="A23" s="122" t="s">
        <v>247</v>
      </c>
      <c r="B23" s="123"/>
      <c r="C23" s="123"/>
      <c r="D23" s="123"/>
      <c r="E23" s="123"/>
      <c r="F23" s="123"/>
      <c r="G23" s="123"/>
    </row>
    <row r="24" spans="1:7" ht="13" x14ac:dyDescent="0.3">
      <c r="A24" s="139" t="s">
        <v>25</v>
      </c>
      <c r="B24" s="136"/>
      <c r="C24" s="116" t="s">
        <v>1</v>
      </c>
      <c r="D24" s="116" t="s">
        <v>2</v>
      </c>
      <c r="E24" s="116" t="s">
        <v>3</v>
      </c>
      <c r="F24" s="116" t="s">
        <v>4</v>
      </c>
      <c r="G24" s="116" t="s">
        <v>5</v>
      </c>
    </row>
    <row r="25" spans="1:7" x14ac:dyDescent="0.25">
      <c r="B25" s="129" t="s">
        <v>302</v>
      </c>
      <c r="C25" s="107" t="s">
        <v>249</v>
      </c>
      <c r="D25" s="107">
        <f>D3*0.9</f>
        <v>40.5</v>
      </c>
      <c r="E25" s="107">
        <f t="shared" ref="C25:G26" si="0">E3*0.9</f>
        <v>325.44000000000005</v>
      </c>
      <c r="F25" s="107">
        <f t="shared" si="0"/>
        <v>157.22999999999999</v>
      </c>
      <c r="G25" s="107">
        <f t="shared" si="0"/>
        <v>157.22999999999999</v>
      </c>
    </row>
    <row r="26" spans="1:7" ht="13" x14ac:dyDescent="0.3">
      <c r="A26" s="116"/>
      <c r="B26" s="99" t="s">
        <v>303</v>
      </c>
      <c r="C26" s="107">
        <f t="shared" si="0"/>
        <v>0.92249999999999999</v>
      </c>
      <c r="D26" s="107">
        <f t="shared" si="0"/>
        <v>0.92249999999999999</v>
      </c>
      <c r="E26" s="107">
        <f t="shared" si="0"/>
        <v>0.92249999999999999</v>
      </c>
      <c r="F26" s="107">
        <f t="shared" si="0"/>
        <v>0.92249999999999999</v>
      </c>
      <c r="G26" s="107">
        <f t="shared" si="0"/>
        <v>0.92249999999999999</v>
      </c>
    </row>
    <row r="27" spans="1:7" ht="13" x14ac:dyDescent="0.3">
      <c r="A27" s="96" t="s">
        <v>304</v>
      </c>
    </row>
    <row r="28" spans="1:7" x14ac:dyDescent="0.25">
      <c r="B28" s="99" t="s">
        <v>305</v>
      </c>
      <c r="C28" s="107">
        <f>C6*0.9</f>
        <v>0.9</v>
      </c>
      <c r="D28" s="107">
        <f t="shared" ref="D28:G28" si="1">D6*0.9</f>
        <v>0.9</v>
      </c>
      <c r="E28" s="107">
        <f t="shared" si="1"/>
        <v>0.80100000000000005</v>
      </c>
      <c r="F28" s="107">
        <f t="shared" si="1"/>
        <v>0.80100000000000005</v>
      </c>
      <c r="G28" s="107">
        <f t="shared" si="1"/>
        <v>0.9</v>
      </c>
    </row>
    <row r="29" spans="1:7" x14ac:dyDescent="0.25">
      <c r="B29" s="99" t="s">
        <v>306</v>
      </c>
      <c r="C29" s="107">
        <f t="shared" ref="C29:G30" si="2">C7*0.9</f>
        <v>0.9</v>
      </c>
      <c r="D29" s="107">
        <f t="shared" si="2"/>
        <v>0.9</v>
      </c>
      <c r="E29" s="107">
        <f t="shared" si="2"/>
        <v>0.80100000000000005</v>
      </c>
      <c r="F29" s="107">
        <f t="shared" si="2"/>
        <v>0.80100000000000005</v>
      </c>
      <c r="G29" s="107">
        <f t="shared" si="2"/>
        <v>0.9</v>
      </c>
    </row>
    <row r="30" spans="1:7" x14ac:dyDescent="0.25">
      <c r="B30" s="99" t="s">
        <v>307</v>
      </c>
      <c r="C30" s="107">
        <f t="shared" si="2"/>
        <v>0.9</v>
      </c>
      <c r="D30" s="107">
        <f t="shared" si="2"/>
        <v>0.9</v>
      </c>
      <c r="E30" s="107">
        <f t="shared" si="2"/>
        <v>0.9</v>
      </c>
      <c r="F30" s="107">
        <f t="shared" si="2"/>
        <v>0.9</v>
      </c>
      <c r="G30" s="107">
        <f t="shared" si="2"/>
        <v>0.9</v>
      </c>
    </row>
    <row r="31" spans="1:7" x14ac:dyDescent="0.25">
      <c r="B31" s="99"/>
      <c r="C31" s="99"/>
      <c r="D31" s="99"/>
      <c r="E31" s="99"/>
      <c r="F31" s="99"/>
      <c r="G31" s="99"/>
    </row>
    <row r="32" spans="1:7" ht="13" x14ac:dyDescent="0.3">
      <c r="A32" s="122" t="s">
        <v>308</v>
      </c>
      <c r="B32" s="123"/>
      <c r="C32" s="123"/>
      <c r="D32" s="123"/>
      <c r="E32" s="123"/>
      <c r="F32" s="123"/>
      <c r="G32" s="123"/>
    </row>
    <row r="33" spans="1:7" ht="13" x14ac:dyDescent="0.3">
      <c r="A33" s="96"/>
      <c r="B33" s="129" t="s">
        <v>309</v>
      </c>
      <c r="C33" s="107">
        <f>C11*0.9</f>
        <v>1.35</v>
      </c>
      <c r="D33" s="107">
        <f t="shared" ref="D33" si="3">D11*0.9</f>
        <v>1.2509999999999999</v>
      </c>
      <c r="E33" s="107">
        <v>1</v>
      </c>
      <c r="F33" s="107">
        <v>1</v>
      </c>
      <c r="G33" s="107">
        <v>1</v>
      </c>
    </row>
    <row r="34" spans="1:7" ht="13" x14ac:dyDescent="0.3">
      <c r="A34" s="96"/>
      <c r="B34" s="129"/>
    </row>
    <row r="35" spans="1:7" ht="13" x14ac:dyDescent="0.3">
      <c r="A35" s="122" t="s">
        <v>253</v>
      </c>
      <c r="B35" s="123"/>
      <c r="C35" s="123"/>
      <c r="D35" s="123"/>
      <c r="E35" s="123"/>
      <c r="F35" s="123"/>
      <c r="G35" s="123"/>
    </row>
    <row r="36" spans="1:7" ht="13" x14ac:dyDescent="0.3">
      <c r="A36" s="139" t="s">
        <v>238</v>
      </c>
      <c r="B36" s="99" t="s">
        <v>310</v>
      </c>
      <c r="C36" s="107">
        <f>C14*0.9</f>
        <v>0.92249999999999999</v>
      </c>
      <c r="D36" s="107">
        <f t="shared" ref="D36:G36" si="4">D14*0.9</f>
        <v>0.92249999999999999</v>
      </c>
      <c r="E36" s="107">
        <f t="shared" si="4"/>
        <v>0.92249999999999999</v>
      </c>
      <c r="F36" s="107">
        <f t="shared" si="4"/>
        <v>0.92249999999999999</v>
      </c>
      <c r="G36" s="107">
        <f t="shared" si="4"/>
        <v>0.92249999999999999</v>
      </c>
    </row>
    <row r="37" spans="1:7" ht="13" x14ac:dyDescent="0.3">
      <c r="A37" s="116"/>
      <c r="B37" s="99" t="s">
        <v>311</v>
      </c>
      <c r="C37" s="107">
        <f t="shared" ref="C37:G38" si="5">C15*0.9</f>
        <v>0.92249999999999999</v>
      </c>
      <c r="D37" s="107">
        <f t="shared" si="5"/>
        <v>0.92249999999999999</v>
      </c>
      <c r="E37" s="107">
        <f t="shared" si="5"/>
        <v>0.92249999999999999</v>
      </c>
      <c r="F37" s="107">
        <f t="shared" si="5"/>
        <v>0.92249999999999999</v>
      </c>
      <c r="G37" s="107">
        <f t="shared" si="5"/>
        <v>0.92249999999999999</v>
      </c>
    </row>
    <row r="38" spans="1:7" ht="13" x14ac:dyDescent="0.3">
      <c r="A38" s="139" t="s">
        <v>70</v>
      </c>
      <c r="B38" s="129" t="s">
        <v>312</v>
      </c>
      <c r="C38" s="107">
        <f t="shared" si="5"/>
        <v>0.9</v>
      </c>
      <c r="D38" s="107">
        <f t="shared" si="5"/>
        <v>0.9</v>
      </c>
      <c r="E38" s="107">
        <f t="shared" si="5"/>
        <v>0.9</v>
      </c>
      <c r="F38" s="107">
        <f t="shared" si="5"/>
        <v>0.9</v>
      </c>
      <c r="G38" s="107">
        <f t="shared" si="5"/>
        <v>0.9</v>
      </c>
    </row>
    <row r="40" spans="1:7" ht="13" x14ac:dyDescent="0.3">
      <c r="A40" s="122" t="s">
        <v>313</v>
      </c>
      <c r="B40" s="123"/>
      <c r="C40" s="123"/>
      <c r="D40" s="123"/>
      <c r="E40" s="123"/>
      <c r="F40" s="123"/>
      <c r="G40" s="123"/>
    </row>
    <row r="41" spans="1:7" ht="13" x14ac:dyDescent="0.3">
      <c r="A41" s="96"/>
      <c r="B41" s="96"/>
      <c r="C41" s="140" t="s">
        <v>49</v>
      </c>
      <c r="D41" s="140" t="s">
        <v>50</v>
      </c>
      <c r="E41" s="140" t="s">
        <v>51</v>
      </c>
      <c r="F41" s="140" t="s">
        <v>52</v>
      </c>
      <c r="G41" s="96"/>
    </row>
    <row r="42" spans="1:7" x14ac:dyDescent="0.25">
      <c r="B42" s="129" t="s">
        <v>314</v>
      </c>
      <c r="C42" s="107">
        <f>C20*0.9</f>
        <v>1.3680000000000001</v>
      </c>
      <c r="D42" s="107">
        <f t="shared" ref="D42:F42" si="6">D20*0.9</f>
        <v>0.9</v>
      </c>
      <c r="E42" s="107">
        <f t="shared" si="6"/>
        <v>0.9</v>
      </c>
      <c r="F42" s="107">
        <f t="shared" si="6"/>
        <v>0.9</v>
      </c>
    </row>
    <row r="44" spans="1:7" s="121" customFormat="1" ht="13" x14ac:dyDescent="0.3">
      <c r="A44" s="121" t="s">
        <v>284</v>
      </c>
    </row>
    <row r="45" spans="1:7" ht="13" x14ac:dyDescent="0.3">
      <c r="A45" s="122" t="s">
        <v>247</v>
      </c>
      <c r="B45" s="123"/>
      <c r="C45" s="123"/>
      <c r="D45" s="123"/>
      <c r="E45" s="123"/>
      <c r="F45" s="123"/>
      <c r="G45" s="123"/>
    </row>
    <row r="46" spans="1:7" ht="13" x14ac:dyDescent="0.3">
      <c r="A46" s="139" t="s">
        <v>25</v>
      </c>
      <c r="B46" s="136"/>
      <c r="C46" s="116" t="s">
        <v>1</v>
      </c>
      <c r="D46" s="116" t="s">
        <v>2</v>
      </c>
      <c r="E46" s="116" t="s">
        <v>3</v>
      </c>
      <c r="F46" s="116" t="s">
        <v>4</v>
      </c>
      <c r="G46" s="116" t="s">
        <v>5</v>
      </c>
    </row>
    <row r="47" spans="1:7" x14ac:dyDescent="0.25">
      <c r="B47" s="129" t="s">
        <v>315</v>
      </c>
      <c r="C47" s="107" t="s">
        <v>249</v>
      </c>
      <c r="D47" s="107">
        <f>D3*1.05</f>
        <v>47.25</v>
      </c>
      <c r="E47" s="107">
        <f t="shared" ref="C47:G48" si="7">E3*1.05</f>
        <v>379.68000000000006</v>
      </c>
      <c r="F47" s="107">
        <f t="shared" si="7"/>
        <v>183.435</v>
      </c>
      <c r="G47" s="107">
        <f t="shared" si="7"/>
        <v>183.435</v>
      </c>
    </row>
    <row r="48" spans="1:7" ht="13" x14ac:dyDescent="0.3">
      <c r="A48" s="116"/>
      <c r="B48" s="99" t="s">
        <v>316</v>
      </c>
      <c r="C48" s="107">
        <f t="shared" si="7"/>
        <v>1.0762499999999999</v>
      </c>
      <c r="D48" s="107">
        <f t="shared" si="7"/>
        <v>1.0762499999999999</v>
      </c>
      <c r="E48" s="107">
        <f t="shared" si="7"/>
        <v>1.0762499999999999</v>
      </c>
      <c r="F48" s="107">
        <f t="shared" si="7"/>
        <v>1.0762499999999999</v>
      </c>
      <c r="G48" s="107">
        <f t="shared" si="7"/>
        <v>1.0762499999999999</v>
      </c>
    </row>
    <row r="49" spans="1:7" ht="13" x14ac:dyDescent="0.3">
      <c r="A49" s="96" t="s">
        <v>317</v>
      </c>
    </row>
    <row r="50" spans="1:7" x14ac:dyDescent="0.25">
      <c r="B50" s="99" t="s">
        <v>318</v>
      </c>
      <c r="C50" s="107">
        <f>C6*1.05</f>
        <v>1.05</v>
      </c>
      <c r="D50" s="107">
        <f t="shared" ref="D50:G50" si="8">D6*1.05</f>
        <v>1.05</v>
      </c>
      <c r="E50" s="107">
        <f t="shared" si="8"/>
        <v>0.93450000000000011</v>
      </c>
      <c r="F50" s="107">
        <f t="shared" si="8"/>
        <v>0.93450000000000011</v>
      </c>
      <c r="G50" s="107">
        <f t="shared" si="8"/>
        <v>1.05</v>
      </c>
    </row>
    <row r="51" spans="1:7" x14ac:dyDescent="0.25">
      <c r="B51" s="99" t="s">
        <v>319</v>
      </c>
      <c r="C51" s="107">
        <f t="shared" ref="C51:G52" si="9">C7*1.05</f>
        <v>1.05</v>
      </c>
      <c r="D51" s="107">
        <f t="shared" si="9"/>
        <v>1.05</v>
      </c>
      <c r="E51" s="107">
        <f t="shared" si="9"/>
        <v>0.93450000000000011</v>
      </c>
      <c r="F51" s="107">
        <f t="shared" si="9"/>
        <v>0.93450000000000011</v>
      </c>
      <c r="G51" s="107">
        <f t="shared" si="9"/>
        <v>1.05</v>
      </c>
    </row>
    <row r="52" spans="1:7" x14ac:dyDescent="0.25">
      <c r="B52" s="99" t="s">
        <v>320</v>
      </c>
      <c r="C52" s="107">
        <f t="shared" si="9"/>
        <v>1.05</v>
      </c>
      <c r="D52" s="107">
        <f t="shared" si="9"/>
        <v>1.05</v>
      </c>
      <c r="E52" s="107">
        <f t="shared" si="9"/>
        <v>1.05</v>
      </c>
      <c r="F52" s="107">
        <f t="shared" si="9"/>
        <v>1.05</v>
      </c>
      <c r="G52" s="107">
        <f t="shared" si="9"/>
        <v>1.05</v>
      </c>
    </row>
    <row r="53" spans="1:7" x14ac:dyDescent="0.25">
      <c r="B53" s="99"/>
      <c r="C53" s="99"/>
      <c r="D53" s="99"/>
      <c r="E53" s="99"/>
      <c r="F53" s="99"/>
      <c r="G53" s="99"/>
    </row>
    <row r="54" spans="1:7" ht="13" x14ac:dyDescent="0.3">
      <c r="A54" s="122" t="s">
        <v>321</v>
      </c>
      <c r="B54" s="123"/>
      <c r="C54" s="123"/>
      <c r="D54" s="123"/>
      <c r="E54" s="123"/>
      <c r="F54" s="123"/>
      <c r="G54" s="123"/>
    </row>
    <row r="55" spans="1:7" ht="13" x14ac:dyDescent="0.3">
      <c r="A55" s="96"/>
      <c r="B55" s="129" t="s">
        <v>322</v>
      </c>
      <c r="C55" s="107">
        <f>C11*1.1</f>
        <v>1.6500000000000001</v>
      </c>
      <c r="D55" s="107">
        <f t="shared" ref="D55" si="10">D11*1.1</f>
        <v>1.5289999999999999</v>
      </c>
      <c r="E55" s="107">
        <v>1</v>
      </c>
      <c r="F55" s="107">
        <v>1</v>
      </c>
      <c r="G55" s="107">
        <v>1</v>
      </c>
    </row>
    <row r="56" spans="1:7" ht="13" x14ac:dyDescent="0.3">
      <c r="A56" s="96"/>
      <c r="B56" s="129"/>
    </row>
    <row r="57" spans="1:7" ht="13" x14ac:dyDescent="0.3">
      <c r="A57" s="122" t="s">
        <v>253</v>
      </c>
      <c r="B57" s="123"/>
      <c r="C57" s="123"/>
      <c r="D57" s="123"/>
      <c r="E57" s="123"/>
      <c r="F57" s="123"/>
      <c r="G57" s="123"/>
    </row>
    <row r="58" spans="1:7" ht="13" x14ac:dyDescent="0.3">
      <c r="A58" s="139" t="s">
        <v>238</v>
      </c>
      <c r="B58" s="99" t="s">
        <v>323</v>
      </c>
      <c r="C58" s="107">
        <f>C14*1.05</f>
        <v>1.0762499999999999</v>
      </c>
      <c r="D58" s="107">
        <f t="shared" ref="D58:G58" si="11">D14*1.05</f>
        <v>1.0762499999999999</v>
      </c>
      <c r="E58" s="107">
        <f t="shared" si="11"/>
        <v>1.0762499999999999</v>
      </c>
      <c r="F58" s="107">
        <f t="shared" si="11"/>
        <v>1.0762499999999999</v>
      </c>
      <c r="G58" s="107">
        <f t="shared" si="11"/>
        <v>1.0762499999999999</v>
      </c>
    </row>
    <row r="59" spans="1:7" ht="13" x14ac:dyDescent="0.3">
      <c r="A59" s="116"/>
      <c r="B59" s="99" t="s">
        <v>324</v>
      </c>
      <c r="C59" s="107">
        <f t="shared" ref="C59:G60" si="12">C15*1.05</f>
        <v>1.0762499999999999</v>
      </c>
      <c r="D59" s="107">
        <f t="shared" si="12"/>
        <v>1.0762499999999999</v>
      </c>
      <c r="E59" s="107">
        <f t="shared" si="12"/>
        <v>1.0762499999999999</v>
      </c>
      <c r="F59" s="107">
        <f t="shared" si="12"/>
        <v>1.0762499999999999</v>
      </c>
      <c r="G59" s="107">
        <f t="shared" si="12"/>
        <v>1.0762499999999999</v>
      </c>
    </row>
    <row r="60" spans="1:7" ht="13" x14ac:dyDescent="0.3">
      <c r="A60" s="139" t="s">
        <v>70</v>
      </c>
      <c r="B60" s="129" t="s">
        <v>325</v>
      </c>
      <c r="C60" s="107">
        <f t="shared" si="12"/>
        <v>1.05</v>
      </c>
      <c r="D60" s="107">
        <f t="shared" si="12"/>
        <v>1.05</v>
      </c>
      <c r="E60" s="107">
        <f t="shared" si="12"/>
        <v>1.05</v>
      </c>
      <c r="F60" s="107">
        <f t="shared" si="12"/>
        <v>1.05</v>
      </c>
      <c r="G60" s="107">
        <f t="shared" si="12"/>
        <v>1.05</v>
      </c>
    </row>
    <row r="62" spans="1:7" ht="13" x14ac:dyDescent="0.3">
      <c r="A62" s="122" t="s">
        <v>326</v>
      </c>
      <c r="B62" s="123"/>
      <c r="C62" s="123"/>
      <c r="D62" s="123"/>
      <c r="E62" s="123"/>
      <c r="F62" s="123"/>
      <c r="G62" s="123"/>
    </row>
    <row r="63" spans="1:7" ht="13" x14ac:dyDescent="0.3">
      <c r="A63" s="96"/>
      <c r="B63" s="96"/>
      <c r="C63" s="140" t="s">
        <v>49</v>
      </c>
      <c r="D63" s="140" t="s">
        <v>50</v>
      </c>
      <c r="E63" s="140" t="s">
        <v>51</v>
      </c>
      <c r="F63" s="140" t="s">
        <v>52</v>
      </c>
      <c r="G63" s="96"/>
    </row>
    <row r="64" spans="1:7" x14ac:dyDescent="0.25">
      <c r="B64" s="129" t="s">
        <v>327</v>
      </c>
      <c r="C64" s="107">
        <f>C20*1.05</f>
        <v>1.5960000000000001</v>
      </c>
      <c r="D64" s="107">
        <f t="shared" ref="D64:F64" si="13">D20*1.05</f>
        <v>1.05</v>
      </c>
      <c r="E64" s="107">
        <f t="shared" si="13"/>
        <v>1.05</v>
      </c>
      <c r="F64" s="107">
        <f t="shared" si="13"/>
        <v>1.05</v>
      </c>
    </row>
  </sheetData>
  <sheetProtection algorithmName="SHA-512" hashValue="+owz0E0pe6yFJfkmJV9R6xQ1jZyRtt2kXuK9iDbffr+9Ji+LpjDf7iss4RJIJp+mu3XEAUpqvh2AGLsY0jHE3Q==" saltValue="hhZEAmnEGkWqMF3H0RCtwg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workbookViewId="0">
      <selection activeCell="F8" sqref="A1:XFD1048576"/>
    </sheetView>
  </sheetViews>
  <sheetFormatPr defaultColWidth="16.08984375" defaultRowHeight="15.75" customHeight="1" x14ac:dyDescent="0.25"/>
  <cols>
    <col min="1" max="1" width="52.1796875" style="115" customWidth="1"/>
    <col min="2" max="6" width="16.08984375" style="115"/>
    <col min="7" max="7" width="17.1796875" style="115" customWidth="1"/>
    <col min="8" max="8" width="16.08984375" style="115" customWidth="1"/>
    <col min="9" max="16384" width="16.08984375" style="115"/>
  </cols>
  <sheetData>
    <row r="1" spans="1:6" ht="15.75" customHeight="1" x14ac:dyDescent="0.3">
      <c r="A1" s="136" t="s">
        <v>69</v>
      </c>
      <c r="B1" s="116"/>
      <c r="C1" s="116" t="s">
        <v>9</v>
      </c>
      <c r="D1" s="116" t="s">
        <v>12</v>
      </c>
      <c r="E1" s="116" t="s">
        <v>11</v>
      </c>
      <c r="F1" s="136" t="s">
        <v>26</v>
      </c>
    </row>
    <row r="2" spans="1:6" ht="15.75" customHeight="1" x14ac:dyDescent="0.25">
      <c r="A2" s="99" t="s">
        <v>29</v>
      </c>
      <c r="B2" s="99" t="s">
        <v>258</v>
      </c>
      <c r="C2" s="107">
        <v>0.21</v>
      </c>
      <c r="D2" s="107">
        <v>0.21</v>
      </c>
      <c r="E2" s="107">
        <v>0</v>
      </c>
      <c r="F2" s="107">
        <v>0</v>
      </c>
    </row>
    <row r="3" spans="1:6" ht="15.75" customHeight="1" x14ac:dyDescent="0.25">
      <c r="A3" s="99"/>
      <c r="B3" s="99" t="s">
        <v>259</v>
      </c>
      <c r="C3" s="107">
        <v>1</v>
      </c>
      <c r="D3" s="107">
        <v>1</v>
      </c>
      <c r="E3" s="107">
        <v>1</v>
      </c>
      <c r="F3" s="107">
        <v>1</v>
      </c>
    </row>
    <row r="4" spans="1:6" ht="15.75" customHeight="1" x14ac:dyDescent="0.25">
      <c r="A4" s="99" t="s">
        <v>187</v>
      </c>
      <c r="B4" s="99" t="s">
        <v>258</v>
      </c>
      <c r="C4" s="107">
        <v>0.15</v>
      </c>
      <c r="D4" s="107">
        <v>0.15</v>
      </c>
      <c r="E4" s="107">
        <v>0</v>
      </c>
      <c r="F4" s="107">
        <v>0</v>
      </c>
    </row>
    <row r="5" spans="1:6" ht="15.75" customHeight="1" x14ac:dyDescent="0.25">
      <c r="A5" s="99"/>
      <c r="B5" s="99" t="s">
        <v>259</v>
      </c>
      <c r="C5" s="107">
        <v>1</v>
      </c>
      <c r="D5" s="107">
        <v>1</v>
      </c>
      <c r="E5" s="107">
        <v>1</v>
      </c>
      <c r="F5" s="107">
        <v>1</v>
      </c>
    </row>
    <row r="6" spans="1:6" ht="15.75" customHeight="1" x14ac:dyDescent="0.25">
      <c r="A6" s="99" t="s">
        <v>207</v>
      </c>
      <c r="B6" s="99" t="s">
        <v>258</v>
      </c>
      <c r="C6" s="107">
        <v>0.15</v>
      </c>
      <c r="D6" s="107">
        <v>0.15</v>
      </c>
      <c r="E6" s="107">
        <v>0</v>
      </c>
      <c r="F6" s="107">
        <v>0</v>
      </c>
    </row>
    <row r="7" spans="1:6" ht="15.75" customHeight="1" x14ac:dyDescent="0.25">
      <c r="A7" s="99"/>
      <c r="B7" s="99" t="s">
        <v>259</v>
      </c>
      <c r="C7" s="107">
        <v>1</v>
      </c>
      <c r="D7" s="107">
        <v>1</v>
      </c>
      <c r="E7" s="107">
        <v>1</v>
      </c>
      <c r="F7" s="107">
        <v>1</v>
      </c>
    </row>
    <row r="8" spans="1:6" ht="15.75" customHeight="1" x14ac:dyDescent="0.25">
      <c r="A8" s="99" t="s">
        <v>57</v>
      </c>
      <c r="B8" s="99" t="s">
        <v>258</v>
      </c>
      <c r="C8" s="107">
        <v>0.35</v>
      </c>
      <c r="D8" s="107">
        <v>0.35</v>
      </c>
      <c r="E8" s="107">
        <v>0</v>
      </c>
      <c r="F8" s="107">
        <v>0</v>
      </c>
    </row>
    <row r="9" spans="1:6" ht="15.75" customHeight="1" x14ac:dyDescent="0.25">
      <c r="A9" s="99"/>
      <c r="B9" s="99" t="s">
        <v>259</v>
      </c>
      <c r="C9" s="107">
        <v>1</v>
      </c>
      <c r="D9" s="107">
        <v>1</v>
      </c>
      <c r="E9" s="107">
        <v>0</v>
      </c>
      <c r="F9" s="107">
        <v>0</v>
      </c>
    </row>
    <row r="10" spans="1:6" ht="15.75" customHeight="1" x14ac:dyDescent="0.25">
      <c r="A10" s="99" t="s">
        <v>34</v>
      </c>
      <c r="B10" s="99" t="s">
        <v>258</v>
      </c>
      <c r="C10" s="107">
        <v>0.35</v>
      </c>
      <c r="D10" s="107">
        <v>0.35</v>
      </c>
      <c r="E10" s="107">
        <v>0</v>
      </c>
      <c r="F10" s="107">
        <v>0</v>
      </c>
    </row>
    <row r="11" spans="1:6" ht="15.75" customHeight="1" x14ac:dyDescent="0.25">
      <c r="A11" s="99"/>
      <c r="B11" s="99" t="s">
        <v>259</v>
      </c>
      <c r="C11" s="107">
        <v>1</v>
      </c>
      <c r="D11" s="107">
        <v>1</v>
      </c>
      <c r="E11" s="107">
        <v>0</v>
      </c>
      <c r="F11" s="107">
        <v>0</v>
      </c>
    </row>
    <row r="12" spans="1:6" ht="15.75" customHeight="1" x14ac:dyDescent="0.25">
      <c r="A12" s="99" t="s">
        <v>59</v>
      </c>
      <c r="B12" s="99" t="s">
        <v>258</v>
      </c>
      <c r="C12" s="107">
        <v>0.23</v>
      </c>
      <c r="D12" s="107">
        <v>0.23</v>
      </c>
      <c r="E12" s="107">
        <v>0</v>
      </c>
      <c r="F12" s="107">
        <v>0</v>
      </c>
    </row>
    <row r="13" spans="1:6" ht="15.75" customHeight="1" x14ac:dyDescent="0.25">
      <c r="A13" s="99"/>
      <c r="B13" s="99" t="s">
        <v>259</v>
      </c>
      <c r="C13" s="107">
        <v>1</v>
      </c>
      <c r="D13" s="107">
        <v>1</v>
      </c>
      <c r="E13" s="107">
        <v>1</v>
      </c>
      <c r="F13" s="107">
        <v>1</v>
      </c>
    </row>
    <row r="15" spans="1:6" s="121" customFormat="1" ht="15.75" customHeight="1" x14ac:dyDescent="0.3">
      <c r="A15" s="121" t="s">
        <v>280</v>
      </c>
    </row>
    <row r="16" spans="1:6" ht="15.75" customHeight="1" x14ac:dyDescent="0.3">
      <c r="A16" s="136" t="s">
        <v>69</v>
      </c>
      <c r="B16" s="116"/>
      <c r="C16" s="116" t="s">
        <v>9</v>
      </c>
      <c r="D16" s="116" t="s">
        <v>12</v>
      </c>
      <c r="E16" s="116" t="s">
        <v>11</v>
      </c>
      <c r="F16" s="136" t="s">
        <v>26</v>
      </c>
    </row>
    <row r="17" spans="1:6" ht="15.75" customHeight="1" x14ac:dyDescent="0.25">
      <c r="A17" s="99" t="s">
        <v>29</v>
      </c>
      <c r="B17" s="99" t="s">
        <v>258</v>
      </c>
      <c r="C17" s="107">
        <f>C2*0.9</f>
        <v>0.189</v>
      </c>
      <c r="D17" s="107">
        <f t="shared" ref="D17:F17" si="0">D2*0.9</f>
        <v>0.189</v>
      </c>
      <c r="E17" s="107">
        <f t="shared" si="0"/>
        <v>0</v>
      </c>
      <c r="F17" s="107">
        <f t="shared" si="0"/>
        <v>0</v>
      </c>
    </row>
    <row r="18" spans="1:6" ht="15.75" customHeight="1" x14ac:dyDescent="0.25">
      <c r="A18" s="99"/>
      <c r="B18" s="99" t="s">
        <v>259</v>
      </c>
      <c r="C18" s="107">
        <f t="shared" ref="C18:F28" si="1">C3*0.9</f>
        <v>0.9</v>
      </c>
      <c r="D18" s="107">
        <f t="shared" si="1"/>
        <v>0.9</v>
      </c>
      <c r="E18" s="107">
        <f t="shared" si="1"/>
        <v>0.9</v>
      </c>
      <c r="F18" s="107">
        <f t="shared" si="1"/>
        <v>0.9</v>
      </c>
    </row>
    <row r="19" spans="1:6" ht="15.75" customHeight="1" x14ac:dyDescent="0.25">
      <c r="A19" s="99" t="s">
        <v>187</v>
      </c>
      <c r="B19" s="99" t="s">
        <v>258</v>
      </c>
      <c r="C19" s="107">
        <f t="shared" si="1"/>
        <v>0.13500000000000001</v>
      </c>
      <c r="D19" s="107">
        <f t="shared" si="1"/>
        <v>0.13500000000000001</v>
      </c>
      <c r="E19" s="107">
        <f t="shared" si="1"/>
        <v>0</v>
      </c>
      <c r="F19" s="107">
        <f t="shared" si="1"/>
        <v>0</v>
      </c>
    </row>
    <row r="20" spans="1:6" ht="15.75" customHeight="1" x14ac:dyDescent="0.25">
      <c r="A20" s="99"/>
      <c r="B20" s="99" t="s">
        <v>259</v>
      </c>
      <c r="C20" s="107">
        <f t="shared" si="1"/>
        <v>0.9</v>
      </c>
      <c r="D20" s="107">
        <f t="shared" si="1"/>
        <v>0.9</v>
      </c>
      <c r="E20" s="107">
        <f t="shared" si="1"/>
        <v>0.9</v>
      </c>
      <c r="F20" s="107">
        <f t="shared" si="1"/>
        <v>0.9</v>
      </c>
    </row>
    <row r="21" spans="1:6" ht="15.75" customHeight="1" x14ac:dyDescent="0.25">
      <c r="A21" s="99" t="s">
        <v>207</v>
      </c>
      <c r="B21" s="99" t="s">
        <v>258</v>
      </c>
      <c r="C21" s="107">
        <f t="shared" si="1"/>
        <v>0.13500000000000001</v>
      </c>
      <c r="D21" s="107">
        <f t="shared" si="1"/>
        <v>0.13500000000000001</v>
      </c>
      <c r="E21" s="107">
        <f t="shared" si="1"/>
        <v>0</v>
      </c>
      <c r="F21" s="107">
        <f t="shared" si="1"/>
        <v>0</v>
      </c>
    </row>
    <row r="22" spans="1:6" ht="15.75" customHeight="1" x14ac:dyDescent="0.25">
      <c r="A22" s="99"/>
      <c r="B22" s="99" t="s">
        <v>259</v>
      </c>
      <c r="C22" s="107">
        <f t="shared" si="1"/>
        <v>0.9</v>
      </c>
      <c r="D22" s="107">
        <f t="shared" si="1"/>
        <v>0.9</v>
      </c>
      <c r="E22" s="107">
        <f t="shared" si="1"/>
        <v>0.9</v>
      </c>
      <c r="F22" s="107">
        <f t="shared" si="1"/>
        <v>0.9</v>
      </c>
    </row>
    <row r="23" spans="1:6" ht="15.75" customHeight="1" x14ac:dyDescent="0.25">
      <c r="A23" s="99" t="s">
        <v>57</v>
      </c>
      <c r="B23" s="99" t="s">
        <v>258</v>
      </c>
      <c r="C23" s="107">
        <f t="shared" si="1"/>
        <v>0.315</v>
      </c>
      <c r="D23" s="107">
        <f t="shared" si="1"/>
        <v>0.315</v>
      </c>
      <c r="E23" s="107">
        <f t="shared" si="1"/>
        <v>0</v>
      </c>
      <c r="F23" s="107">
        <f t="shared" si="1"/>
        <v>0</v>
      </c>
    </row>
    <row r="24" spans="1:6" ht="15.75" customHeight="1" x14ac:dyDescent="0.25">
      <c r="A24" s="99"/>
      <c r="B24" s="99" t="s">
        <v>259</v>
      </c>
      <c r="C24" s="107">
        <f t="shared" si="1"/>
        <v>0.9</v>
      </c>
      <c r="D24" s="107">
        <f t="shared" si="1"/>
        <v>0.9</v>
      </c>
      <c r="E24" s="107">
        <f t="shared" si="1"/>
        <v>0</v>
      </c>
      <c r="F24" s="107">
        <f t="shared" si="1"/>
        <v>0</v>
      </c>
    </row>
    <row r="25" spans="1:6" ht="15.75" customHeight="1" x14ac:dyDescent="0.25">
      <c r="A25" s="99" t="s">
        <v>34</v>
      </c>
      <c r="B25" s="99" t="s">
        <v>258</v>
      </c>
      <c r="C25" s="107">
        <f t="shared" si="1"/>
        <v>0.315</v>
      </c>
      <c r="D25" s="107">
        <f t="shared" si="1"/>
        <v>0.315</v>
      </c>
      <c r="E25" s="107">
        <f t="shared" si="1"/>
        <v>0</v>
      </c>
      <c r="F25" s="107">
        <f t="shared" si="1"/>
        <v>0</v>
      </c>
    </row>
    <row r="26" spans="1:6" ht="15.75" customHeight="1" x14ac:dyDescent="0.25">
      <c r="A26" s="99"/>
      <c r="B26" s="99" t="s">
        <v>259</v>
      </c>
      <c r="C26" s="107">
        <f t="shared" si="1"/>
        <v>0.9</v>
      </c>
      <c r="D26" s="107">
        <f t="shared" si="1"/>
        <v>0.9</v>
      </c>
      <c r="E26" s="107">
        <f t="shared" si="1"/>
        <v>0</v>
      </c>
      <c r="F26" s="107">
        <f t="shared" si="1"/>
        <v>0</v>
      </c>
    </row>
    <row r="27" spans="1:6" ht="15.75" customHeight="1" x14ac:dyDescent="0.25">
      <c r="A27" s="99" t="s">
        <v>59</v>
      </c>
      <c r="B27" s="99" t="s">
        <v>258</v>
      </c>
      <c r="C27" s="107">
        <f t="shared" si="1"/>
        <v>0.20700000000000002</v>
      </c>
      <c r="D27" s="107">
        <f t="shared" si="1"/>
        <v>0.20700000000000002</v>
      </c>
      <c r="E27" s="107">
        <f t="shared" si="1"/>
        <v>0</v>
      </c>
      <c r="F27" s="107">
        <f t="shared" si="1"/>
        <v>0</v>
      </c>
    </row>
    <row r="28" spans="1:6" ht="15.75" customHeight="1" x14ac:dyDescent="0.25">
      <c r="A28" s="99"/>
      <c r="B28" s="99" t="s">
        <v>259</v>
      </c>
      <c r="C28" s="107">
        <f t="shared" si="1"/>
        <v>0.9</v>
      </c>
      <c r="D28" s="107">
        <f t="shared" si="1"/>
        <v>0.9</v>
      </c>
      <c r="E28" s="107">
        <f t="shared" si="1"/>
        <v>0.9</v>
      </c>
      <c r="F28" s="107">
        <f t="shared" si="1"/>
        <v>0.9</v>
      </c>
    </row>
    <row r="30" spans="1:6" s="121" customFormat="1" ht="15.75" customHeight="1" x14ac:dyDescent="0.3">
      <c r="A30" s="121" t="s">
        <v>284</v>
      </c>
    </row>
    <row r="31" spans="1:6" ht="15.75" customHeight="1" x14ac:dyDescent="0.3">
      <c r="A31" s="136" t="s">
        <v>69</v>
      </c>
      <c r="B31" s="116"/>
      <c r="C31" s="116" t="s">
        <v>9</v>
      </c>
      <c r="D31" s="116" t="s">
        <v>12</v>
      </c>
      <c r="E31" s="116" t="s">
        <v>11</v>
      </c>
      <c r="F31" s="136" t="s">
        <v>26</v>
      </c>
    </row>
    <row r="32" spans="1:6" ht="15.75" customHeight="1" x14ac:dyDescent="0.25">
      <c r="A32" s="99" t="s">
        <v>29</v>
      </c>
      <c r="B32" s="99" t="s">
        <v>258</v>
      </c>
      <c r="C32" s="107">
        <f>C2*1.05</f>
        <v>0.2205</v>
      </c>
      <c r="D32" s="107">
        <f t="shared" ref="D32:F32" si="2">D2*1.05</f>
        <v>0.2205</v>
      </c>
      <c r="E32" s="107">
        <f t="shared" si="2"/>
        <v>0</v>
      </c>
      <c r="F32" s="107">
        <f t="shared" si="2"/>
        <v>0</v>
      </c>
    </row>
    <row r="33" spans="1:6" ht="15.75" customHeight="1" x14ac:dyDescent="0.25">
      <c r="A33" s="99"/>
      <c r="B33" s="99" t="s">
        <v>259</v>
      </c>
      <c r="C33" s="107">
        <f t="shared" ref="C33:F43" si="3">C3*1.05</f>
        <v>1.05</v>
      </c>
      <c r="D33" s="107">
        <f t="shared" si="3"/>
        <v>1.05</v>
      </c>
      <c r="E33" s="107">
        <f t="shared" si="3"/>
        <v>1.05</v>
      </c>
      <c r="F33" s="107">
        <f t="shared" si="3"/>
        <v>1.05</v>
      </c>
    </row>
    <row r="34" spans="1:6" ht="15.75" customHeight="1" x14ac:dyDescent="0.25">
      <c r="A34" s="99" t="s">
        <v>187</v>
      </c>
      <c r="B34" s="99" t="s">
        <v>258</v>
      </c>
      <c r="C34" s="107">
        <f t="shared" si="3"/>
        <v>0.1575</v>
      </c>
      <c r="D34" s="107">
        <f t="shared" si="3"/>
        <v>0.1575</v>
      </c>
      <c r="E34" s="107">
        <f t="shared" si="3"/>
        <v>0</v>
      </c>
      <c r="F34" s="107">
        <f t="shared" si="3"/>
        <v>0</v>
      </c>
    </row>
    <row r="35" spans="1:6" ht="15.75" customHeight="1" x14ac:dyDescent="0.25">
      <c r="A35" s="99"/>
      <c r="B35" s="99" t="s">
        <v>259</v>
      </c>
      <c r="C35" s="107">
        <f t="shared" si="3"/>
        <v>1.05</v>
      </c>
      <c r="D35" s="107">
        <f t="shared" si="3"/>
        <v>1.05</v>
      </c>
      <c r="E35" s="107">
        <f t="shared" si="3"/>
        <v>1.05</v>
      </c>
      <c r="F35" s="107">
        <f t="shared" si="3"/>
        <v>1.05</v>
      </c>
    </row>
    <row r="36" spans="1:6" ht="15.75" customHeight="1" x14ac:dyDescent="0.25">
      <c r="A36" s="99" t="s">
        <v>207</v>
      </c>
      <c r="B36" s="99" t="s">
        <v>258</v>
      </c>
      <c r="C36" s="107">
        <f t="shared" si="3"/>
        <v>0.1575</v>
      </c>
      <c r="D36" s="107">
        <f t="shared" si="3"/>
        <v>0.1575</v>
      </c>
      <c r="E36" s="107">
        <f t="shared" si="3"/>
        <v>0</v>
      </c>
      <c r="F36" s="107">
        <f t="shared" si="3"/>
        <v>0</v>
      </c>
    </row>
    <row r="37" spans="1:6" ht="15.75" customHeight="1" x14ac:dyDescent="0.25">
      <c r="A37" s="99"/>
      <c r="B37" s="99" t="s">
        <v>259</v>
      </c>
      <c r="C37" s="107">
        <f t="shared" si="3"/>
        <v>1.05</v>
      </c>
      <c r="D37" s="107">
        <f t="shared" si="3"/>
        <v>1.05</v>
      </c>
      <c r="E37" s="107">
        <f t="shared" si="3"/>
        <v>1.05</v>
      </c>
      <c r="F37" s="107">
        <f t="shared" si="3"/>
        <v>1.05</v>
      </c>
    </row>
    <row r="38" spans="1:6" ht="15.75" customHeight="1" x14ac:dyDescent="0.25">
      <c r="A38" s="99" t="s">
        <v>57</v>
      </c>
      <c r="B38" s="99" t="s">
        <v>258</v>
      </c>
      <c r="C38" s="107">
        <f t="shared" si="3"/>
        <v>0.36749999999999999</v>
      </c>
      <c r="D38" s="107">
        <f t="shared" si="3"/>
        <v>0.36749999999999999</v>
      </c>
      <c r="E38" s="107">
        <f t="shared" si="3"/>
        <v>0</v>
      </c>
      <c r="F38" s="107">
        <f t="shared" si="3"/>
        <v>0</v>
      </c>
    </row>
    <row r="39" spans="1:6" ht="15.75" customHeight="1" x14ac:dyDescent="0.25">
      <c r="A39" s="99"/>
      <c r="B39" s="99" t="s">
        <v>259</v>
      </c>
      <c r="C39" s="107">
        <f t="shared" si="3"/>
        <v>1.05</v>
      </c>
      <c r="D39" s="107">
        <f t="shared" si="3"/>
        <v>1.05</v>
      </c>
      <c r="E39" s="107">
        <f t="shared" si="3"/>
        <v>0</v>
      </c>
      <c r="F39" s="107">
        <f t="shared" si="3"/>
        <v>0</v>
      </c>
    </row>
    <row r="40" spans="1:6" ht="15.75" customHeight="1" x14ac:dyDescent="0.25">
      <c r="A40" s="99" t="s">
        <v>34</v>
      </c>
      <c r="B40" s="99" t="s">
        <v>258</v>
      </c>
      <c r="C40" s="107">
        <f t="shared" si="3"/>
        <v>0.36749999999999999</v>
      </c>
      <c r="D40" s="107">
        <f t="shared" si="3"/>
        <v>0.36749999999999999</v>
      </c>
      <c r="E40" s="107">
        <f t="shared" si="3"/>
        <v>0</v>
      </c>
      <c r="F40" s="107">
        <f t="shared" si="3"/>
        <v>0</v>
      </c>
    </row>
    <row r="41" spans="1:6" ht="15.75" customHeight="1" x14ac:dyDescent="0.25">
      <c r="A41" s="99"/>
      <c r="B41" s="99" t="s">
        <v>259</v>
      </c>
      <c r="C41" s="107">
        <f t="shared" si="3"/>
        <v>1.05</v>
      </c>
      <c r="D41" s="107">
        <f t="shared" si="3"/>
        <v>1.05</v>
      </c>
      <c r="E41" s="107">
        <f t="shared" si="3"/>
        <v>0</v>
      </c>
      <c r="F41" s="107">
        <f t="shared" si="3"/>
        <v>0</v>
      </c>
    </row>
    <row r="42" spans="1:6" ht="15.75" customHeight="1" x14ac:dyDescent="0.25">
      <c r="A42" s="99" t="s">
        <v>59</v>
      </c>
      <c r="B42" s="99" t="s">
        <v>258</v>
      </c>
      <c r="C42" s="107">
        <f t="shared" si="3"/>
        <v>0.24150000000000002</v>
      </c>
      <c r="D42" s="107">
        <f t="shared" si="3"/>
        <v>0.24150000000000002</v>
      </c>
      <c r="E42" s="107">
        <f t="shared" si="3"/>
        <v>0</v>
      </c>
      <c r="F42" s="107">
        <f t="shared" si="3"/>
        <v>0</v>
      </c>
    </row>
    <row r="43" spans="1:6" ht="15.75" customHeight="1" x14ac:dyDescent="0.25">
      <c r="A43" s="99"/>
      <c r="B43" s="99" t="s">
        <v>259</v>
      </c>
      <c r="C43" s="107">
        <f t="shared" si="3"/>
        <v>1.05</v>
      </c>
      <c r="D43" s="107">
        <f t="shared" si="3"/>
        <v>1.05</v>
      </c>
      <c r="E43" s="107">
        <f t="shared" si="3"/>
        <v>1.05</v>
      </c>
      <c r="F43" s="107">
        <f t="shared" si="3"/>
        <v>1.05</v>
      </c>
    </row>
  </sheetData>
  <sheetProtection algorithmName="SHA-512" hashValue="U0R53daatsO5G3pa1MbePk9BG0/r6TIuzueJQo9/xxljH59eH5fwgoDbSEoeg39Z0PTYT5dhu2mm85YVJacn6Q==" saltValue="/wDkbutBab7stStWksMzu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C1" workbookViewId="0">
      <selection activeCell="H7" sqref="A1:XFD1048576"/>
    </sheetView>
  </sheetViews>
  <sheetFormatPr defaultColWidth="12.81640625" defaultRowHeight="12.5" x14ac:dyDescent="0.25"/>
  <cols>
    <col min="1" max="1" width="22.54296875" style="115" customWidth="1"/>
    <col min="2" max="2" width="58.90625" style="115" bestFit="1" customWidth="1"/>
    <col min="3" max="15" width="15" style="115" customWidth="1"/>
    <col min="16" max="16384" width="12.81640625" style="115"/>
  </cols>
  <sheetData>
    <row r="1" spans="1:15" ht="35.25" customHeight="1" x14ac:dyDescent="0.3">
      <c r="A1" s="116"/>
      <c r="B1" s="116"/>
      <c r="C1" s="95" t="s">
        <v>1</v>
      </c>
      <c r="D1" s="95" t="s">
        <v>2</v>
      </c>
      <c r="E1" s="95" t="s">
        <v>3</v>
      </c>
      <c r="F1" s="95" t="s">
        <v>4</v>
      </c>
      <c r="G1" s="95" t="s">
        <v>5</v>
      </c>
      <c r="H1" s="95" t="s">
        <v>49</v>
      </c>
      <c r="I1" s="95" t="s">
        <v>50</v>
      </c>
      <c r="J1" s="95" t="s">
        <v>51</v>
      </c>
      <c r="K1" s="95" t="s">
        <v>52</v>
      </c>
      <c r="L1" s="95" t="s">
        <v>53</v>
      </c>
      <c r="M1" s="95" t="s">
        <v>54</v>
      </c>
      <c r="N1" s="95" t="s">
        <v>55</v>
      </c>
      <c r="O1" s="95" t="s">
        <v>56</v>
      </c>
    </row>
    <row r="2" spans="1:15" ht="13" x14ac:dyDescent="0.3">
      <c r="A2" s="116" t="s">
        <v>260</v>
      </c>
    </row>
    <row r="3" spans="1:15" x14ac:dyDescent="0.25">
      <c r="B3" s="129" t="s">
        <v>149</v>
      </c>
      <c r="C3" s="107">
        <v>0.53</v>
      </c>
      <c r="D3" s="107">
        <v>0.53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07">
        <v>1</v>
      </c>
      <c r="M3" s="107">
        <v>1</v>
      </c>
      <c r="N3" s="107">
        <v>1</v>
      </c>
      <c r="O3" s="107">
        <v>1</v>
      </c>
    </row>
    <row r="4" spans="1:15" x14ac:dyDescent="0.25">
      <c r="B4" s="129" t="s">
        <v>188</v>
      </c>
      <c r="C4" s="107">
        <v>1</v>
      </c>
      <c r="D4" s="107">
        <v>1</v>
      </c>
      <c r="E4" s="107">
        <v>1</v>
      </c>
      <c r="F4" s="107">
        <v>1</v>
      </c>
      <c r="G4" s="107">
        <v>1</v>
      </c>
      <c r="H4" s="107">
        <v>0.73</v>
      </c>
      <c r="I4" s="107">
        <v>0.73</v>
      </c>
      <c r="J4" s="107">
        <v>0.73</v>
      </c>
      <c r="K4" s="107">
        <v>0.73</v>
      </c>
      <c r="L4" s="107">
        <v>1</v>
      </c>
      <c r="M4" s="107">
        <v>1</v>
      </c>
      <c r="N4" s="107">
        <v>1</v>
      </c>
      <c r="O4" s="107">
        <v>1</v>
      </c>
    </row>
    <row r="5" spans="1:15" x14ac:dyDescent="0.25">
      <c r="B5" s="129" t="s">
        <v>206</v>
      </c>
      <c r="C5" s="107">
        <v>1</v>
      </c>
      <c r="D5" s="107">
        <v>1</v>
      </c>
      <c r="E5" s="107">
        <v>1</v>
      </c>
      <c r="F5" s="107">
        <v>1</v>
      </c>
      <c r="G5" s="107">
        <v>1</v>
      </c>
      <c r="H5" s="107">
        <v>0.73</v>
      </c>
      <c r="I5" s="107">
        <v>0.73</v>
      </c>
      <c r="J5" s="107">
        <v>0.73</v>
      </c>
      <c r="K5" s="107">
        <v>0.73</v>
      </c>
      <c r="L5" s="107">
        <v>1</v>
      </c>
      <c r="M5" s="107">
        <v>1</v>
      </c>
      <c r="N5" s="107">
        <v>1</v>
      </c>
      <c r="O5" s="107">
        <v>1</v>
      </c>
    </row>
    <row r="6" spans="1:15" x14ac:dyDescent="0.25">
      <c r="B6" s="129" t="s">
        <v>189</v>
      </c>
      <c r="C6" s="107">
        <v>1</v>
      </c>
      <c r="D6" s="107">
        <v>1</v>
      </c>
      <c r="E6" s="107">
        <v>1</v>
      </c>
      <c r="F6" s="107">
        <v>1</v>
      </c>
      <c r="G6" s="107">
        <v>1</v>
      </c>
      <c r="H6" s="107">
        <v>0.73</v>
      </c>
      <c r="I6" s="107">
        <v>0.73</v>
      </c>
      <c r="J6" s="107">
        <v>0.73</v>
      </c>
      <c r="K6" s="107">
        <v>0.73</v>
      </c>
      <c r="L6" s="107">
        <v>1</v>
      </c>
      <c r="M6" s="107">
        <v>1</v>
      </c>
      <c r="N6" s="107">
        <v>1</v>
      </c>
      <c r="O6" s="107">
        <v>1</v>
      </c>
    </row>
    <row r="7" spans="1:15" x14ac:dyDescent="0.25">
      <c r="B7" s="129" t="s">
        <v>190</v>
      </c>
      <c r="C7" s="107">
        <v>1</v>
      </c>
      <c r="D7" s="107">
        <v>1</v>
      </c>
      <c r="E7" s="107">
        <v>1</v>
      </c>
      <c r="F7" s="107">
        <v>1</v>
      </c>
      <c r="G7" s="107">
        <v>1</v>
      </c>
      <c r="H7" s="107">
        <v>0.73</v>
      </c>
      <c r="I7" s="107">
        <v>0.73</v>
      </c>
      <c r="J7" s="107">
        <v>0.73</v>
      </c>
      <c r="K7" s="107">
        <v>0.73</v>
      </c>
      <c r="L7" s="107">
        <v>1</v>
      </c>
      <c r="M7" s="107">
        <v>1</v>
      </c>
      <c r="N7" s="107">
        <v>1</v>
      </c>
      <c r="O7" s="107">
        <v>1</v>
      </c>
    </row>
    <row r="8" spans="1:15" x14ac:dyDescent="0.25">
      <c r="B8" s="99" t="s">
        <v>187</v>
      </c>
      <c r="C8" s="107">
        <v>1</v>
      </c>
      <c r="D8" s="107">
        <v>1</v>
      </c>
      <c r="E8" s="107">
        <v>1</v>
      </c>
      <c r="F8" s="107">
        <v>1</v>
      </c>
      <c r="G8" s="107">
        <v>1</v>
      </c>
      <c r="H8" s="107">
        <v>1</v>
      </c>
      <c r="I8" s="107">
        <v>1</v>
      </c>
      <c r="J8" s="107">
        <v>1</v>
      </c>
      <c r="K8" s="107">
        <v>1</v>
      </c>
      <c r="L8" s="107">
        <v>0.33</v>
      </c>
      <c r="M8" s="107">
        <v>0.33</v>
      </c>
      <c r="N8" s="107">
        <v>0.33</v>
      </c>
      <c r="O8" s="107">
        <v>0.33</v>
      </c>
    </row>
    <row r="9" spans="1:15" x14ac:dyDescent="0.25">
      <c r="B9" s="99" t="s">
        <v>207</v>
      </c>
      <c r="C9" s="107">
        <v>1</v>
      </c>
      <c r="D9" s="107">
        <v>1</v>
      </c>
      <c r="E9" s="107">
        <v>1</v>
      </c>
      <c r="F9" s="107">
        <v>1</v>
      </c>
      <c r="G9" s="107">
        <v>1</v>
      </c>
      <c r="H9" s="107">
        <v>1</v>
      </c>
      <c r="I9" s="107">
        <v>1</v>
      </c>
      <c r="J9" s="107">
        <v>1</v>
      </c>
      <c r="K9" s="107">
        <v>1</v>
      </c>
      <c r="L9" s="107">
        <v>0.33</v>
      </c>
      <c r="M9" s="107">
        <v>0.33</v>
      </c>
      <c r="N9" s="107">
        <v>0.33</v>
      </c>
      <c r="O9" s="107">
        <v>0.33</v>
      </c>
    </row>
    <row r="10" spans="1:15" x14ac:dyDescent="0.25">
      <c r="B10" s="129" t="s">
        <v>57</v>
      </c>
      <c r="C10" s="107">
        <v>1</v>
      </c>
      <c r="D10" s="107">
        <v>1</v>
      </c>
      <c r="E10" s="107">
        <v>1</v>
      </c>
      <c r="F10" s="107">
        <v>1</v>
      </c>
      <c r="G10" s="107">
        <v>1</v>
      </c>
      <c r="H10" s="107">
        <v>1</v>
      </c>
      <c r="I10" s="107">
        <v>1</v>
      </c>
      <c r="J10" s="107">
        <v>1</v>
      </c>
      <c r="K10" s="107">
        <v>1</v>
      </c>
      <c r="L10" s="107">
        <v>0.83</v>
      </c>
      <c r="M10" s="107">
        <v>0.83</v>
      </c>
      <c r="N10" s="107">
        <v>0.83</v>
      </c>
      <c r="O10" s="107">
        <v>0.83</v>
      </c>
    </row>
    <row r="11" spans="1:15" x14ac:dyDescent="0.25">
      <c r="B11" s="99" t="s">
        <v>136</v>
      </c>
      <c r="C11" s="107">
        <v>1</v>
      </c>
      <c r="D11" s="107">
        <v>1</v>
      </c>
      <c r="E11" s="107">
        <v>0.69</v>
      </c>
      <c r="F11" s="107">
        <v>0.69</v>
      </c>
      <c r="G11" s="107">
        <v>1</v>
      </c>
      <c r="H11" s="107">
        <v>1</v>
      </c>
      <c r="I11" s="107">
        <v>1</v>
      </c>
      <c r="J11" s="107">
        <v>1</v>
      </c>
      <c r="K11" s="107">
        <v>1</v>
      </c>
      <c r="L11" s="107">
        <v>1</v>
      </c>
      <c r="M11" s="107">
        <v>1</v>
      </c>
      <c r="N11" s="107">
        <v>1</v>
      </c>
      <c r="O11" s="107">
        <v>1</v>
      </c>
    </row>
    <row r="12" spans="1:15" x14ac:dyDescent="0.25">
      <c r="B12" s="129" t="s">
        <v>34</v>
      </c>
      <c r="C12" s="107">
        <v>0.83</v>
      </c>
      <c r="D12" s="107">
        <v>0.83</v>
      </c>
      <c r="E12" s="107">
        <v>0.83</v>
      </c>
      <c r="F12" s="107">
        <v>0.83</v>
      </c>
      <c r="G12" s="107">
        <v>0.83</v>
      </c>
      <c r="H12" s="107">
        <v>0.83</v>
      </c>
      <c r="I12" s="107">
        <v>0.83</v>
      </c>
      <c r="J12" s="107">
        <v>0.83</v>
      </c>
      <c r="K12" s="107">
        <v>0.83</v>
      </c>
      <c r="L12" s="107">
        <v>0.83</v>
      </c>
      <c r="M12" s="107">
        <v>0.83</v>
      </c>
      <c r="N12" s="107">
        <v>0.83</v>
      </c>
      <c r="O12" s="107">
        <v>0.83</v>
      </c>
    </row>
    <row r="13" spans="1:15" ht="13" customHeight="1" x14ac:dyDescent="0.25">
      <c r="B13" s="129" t="s">
        <v>137</v>
      </c>
      <c r="C13" s="107">
        <v>1</v>
      </c>
      <c r="D13" s="107">
        <v>1</v>
      </c>
      <c r="E13" s="107">
        <v>0.69</v>
      </c>
      <c r="F13" s="107">
        <v>0.69</v>
      </c>
      <c r="G13" s="107">
        <v>0.69</v>
      </c>
      <c r="H13" s="107">
        <v>1</v>
      </c>
      <c r="I13" s="107">
        <v>1</v>
      </c>
      <c r="J13" s="107">
        <v>1</v>
      </c>
      <c r="K13" s="107">
        <v>1</v>
      </c>
      <c r="L13" s="107">
        <v>1</v>
      </c>
      <c r="M13" s="107">
        <v>1</v>
      </c>
      <c r="N13" s="107">
        <v>1</v>
      </c>
      <c r="O13" s="107">
        <v>1</v>
      </c>
    </row>
    <row r="14" spans="1:15" x14ac:dyDescent="0.25">
      <c r="B14" s="129" t="s">
        <v>59</v>
      </c>
      <c r="C14" s="107">
        <v>1</v>
      </c>
      <c r="D14" s="107">
        <v>1</v>
      </c>
      <c r="E14" s="107">
        <v>1</v>
      </c>
      <c r="F14" s="107">
        <v>1</v>
      </c>
      <c r="G14" s="107">
        <v>1</v>
      </c>
      <c r="H14" s="107">
        <v>1</v>
      </c>
      <c r="I14" s="107">
        <v>1</v>
      </c>
      <c r="J14" s="107">
        <v>1</v>
      </c>
      <c r="K14" s="107">
        <v>1</v>
      </c>
      <c r="L14" s="107">
        <v>0.33</v>
      </c>
      <c r="M14" s="107">
        <v>0.33</v>
      </c>
      <c r="N14" s="107">
        <v>0.33</v>
      </c>
      <c r="O14" s="107">
        <v>0.33</v>
      </c>
    </row>
    <row r="16" spans="1:15" ht="13" x14ac:dyDescent="0.3">
      <c r="A16" s="116" t="s">
        <v>261</v>
      </c>
      <c r="B16" s="129"/>
    </row>
    <row r="17" spans="1:15" x14ac:dyDescent="0.25">
      <c r="B17" s="99" t="s">
        <v>63</v>
      </c>
      <c r="C17" s="107">
        <v>1</v>
      </c>
      <c r="D17" s="107">
        <v>1</v>
      </c>
      <c r="E17" s="107">
        <v>0.97599999999999998</v>
      </c>
      <c r="F17" s="107">
        <v>0.97599999999999998</v>
      </c>
      <c r="G17" s="107">
        <v>0.97599999999999998</v>
      </c>
      <c r="H17" s="107">
        <v>0.97599999999999998</v>
      </c>
      <c r="I17" s="107">
        <v>0.97599999999999998</v>
      </c>
      <c r="J17" s="107">
        <v>0.97599999999999998</v>
      </c>
      <c r="K17" s="107">
        <v>0.97599999999999998</v>
      </c>
      <c r="L17" s="107">
        <v>0.97599999999999998</v>
      </c>
      <c r="M17" s="107">
        <v>0.97599999999999998</v>
      </c>
      <c r="N17" s="107">
        <v>0.97599999999999998</v>
      </c>
      <c r="O17" s="107">
        <v>0.97599999999999998</v>
      </c>
    </row>
    <row r="18" spans="1:15" x14ac:dyDescent="0.25">
      <c r="B18" s="99" t="s">
        <v>64</v>
      </c>
      <c r="C18" s="107">
        <v>1</v>
      </c>
      <c r="D18" s="107">
        <v>1</v>
      </c>
      <c r="E18" s="107">
        <v>0.97599999999999998</v>
      </c>
      <c r="F18" s="107">
        <v>0.97599999999999998</v>
      </c>
      <c r="G18" s="107">
        <v>0.97599999999999998</v>
      </c>
      <c r="H18" s="107">
        <v>0.97599999999999998</v>
      </c>
      <c r="I18" s="107">
        <v>0.97599999999999998</v>
      </c>
      <c r="J18" s="107">
        <v>0.97599999999999998</v>
      </c>
      <c r="K18" s="107">
        <v>0.97599999999999998</v>
      </c>
      <c r="L18" s="107">
        <v>0.97599999999999998</v>
      </c>
      <c r="M18" s="107">
        <v>0.97599999999999998</v>
      </c>
      <c r="N18" s="107">
        <v>0.97599999999999998</v>
      </c>
      <c r="O18" s="107">
        <v>0.97599999999999998</v>
      </c>
    </row>
    <row r="19" spans="1:15" x14ac:dyDescent="0.25">
      <c r="B19" s="99" t="s">
        <v>62</v>
      </c>
      <c r="C19" s="107">
        <v>1</v>
      </c>
      <c r="D19" s="107">
        <v>1</v>
      </c>
      <c r="E19" s="107">
        <v>0.97599999999999998</v>
      </c>
      <c r="F19" s="107">
        <v>0.97599999999999998</v>
      </c>
      <c r="G19" s="107">
        <v>0.97599999999999998</v>
      </c>
      <c r="H19" s="107">
        <v>0.97599999999999998</v>
      </c>
      <c r="I19" s="107">
        <v>0.97599999999999998</v>
      </c>
      <c r="J19" s="107">
        <v>0.97599999999999998</v>
      </c>
      <c r="K19" s="107">
        <v>0.97599999999999998</v>
      </c>
      <c r="L19" s="107">
        <v>0.97599999999999998</v>
      </c>
      <c r="M19" s="107">
        <v>0.97599999999999998</v>
      </c>
      <c r="N19" s="107">
        <v>0.97599999999999998</v>
      </c>
      <c r="O19" s="107">
        <v>0.97599999999999998</v>
      </c>
    </row>
    <row r="20" spans="1:15" x14ac:dyDescent="0.25">
      <c r="B20" s="99" t="s">
        <v>47</v>
      </c>
      <c r="C20" s="107">
        <v>1</v>
      </c>
      <c r="D20" s="107">
        <v>1</v>
      </c>
      <c r="E20" s="107">
        <v>0.9</v>
      </c>
      <c r="F20" s="107">
        <v>0.9</v>
      </c>
      <c r="G20" s="107">
        <v>0.9</v>
      </c>
      <c r="H20" s="107">
        <v>0.9</v>
      </c>
      <c r="I20" s="107">
        <v>0.9</v>
      </c>
      <c r="J20" s="107">
        <v>0.9</v>
      </c>
      <c r="K20" s="107">
        <v>0.9</v>
      </c>
      <c r="L20" s="107">
        <v>0.9</v>
      </c>
      <c r="M20" s="107">
        <v>0.9</v>
      </c>
      <c r="N20" s="107">
        <v>0.9</v>
      </c>
      <c r="O20" s="107">
        <v>0.9</v>
      </c>
    </row>
    <row r="22" spans="1:15" s="121" customFormat="1" ht="13" x14ac:dyDescent="0.3">
      <c r="A22" s="121" t="s">
        <v>280</v>
      </c>
    </row>
    <row r="23" spans="1:15" ht="26" x14ac:dyDescent="0.3">
      <c r="A23" s="116"/>
      <c r="B23" s="116"/>
      <c r="C23" s="95" t="s">
        <v>1</v>
      </c>
      <c r="D23" s="95" t="s">
        <v>2</v>
      </c>
      <c r="E23" s="95" t="s">
        <v>3</v>
      </c>
      <c r="F23" s="95" t="s">
        <v>4</v>
      </c>
      <c r="G23" s="95" t="s">
        <v>5</v>
      </c>
      <c r="H23" s="95" t="s">
        <v>49</v>
      </c>
      <c r="I23" s="95" t="s">
        <v>50</v>
      </c>
      <c r="J23" s="95" t="s">
        <v>51</v>
      </c>
      <c r="K23" s="95" t="s">
        <v>52</v>
      </c>
      <c r="L23" s="95" t="s">
        <v>53</v>
      </c>
      <c r="M23" s="95" t="s">
        <v>54</v>
      </c>
      <c r="N23" s="95" t="s">
        <v>55</v>
      </c>
      <c r="O23" s="95" t="s">
        <v>56</v>
      </c>
    </row>
    <row r="24" spans="1:15" ht="13" x14ac:dyDescent="0.3">
      <c r="A24" s="116" t="s">
        <v>328</v>
      </c>
    </row>
    <row r="25" spans="1:15" x14ac:dyDescent="0.25">
      <c r="B25" s="129" t="s">
        <v>149</v>
      </c>
      <c r="C25" s="107">
        <f>C3*0.9</f>
        <v>0.47700000000000004</v>
      </c>
      <c r="D25" s="107">
        <f t="shared" ref="D25:O25" si="0">D3*0.9</f>
        <v>0.47700000000000004</v>
      </c>
      <c r="E25" s="107">
        <f t="shared" si="0"/>
        <v>0.9</v>
      </c>
      <c r="F25" s="107">
        <f t="shared" si="0"/>
        <v>0.9</v>
      </c>
      <c r="G25" s="107">
        <f t="shared" si="0"/>
        <v>0.9</v>
      </c>
      <c r="H25" s="107">
        <f t="shared" si="0"/>
        <v>0.9</v>
      </c>
      <c r="I25" s="107">
        <f t="shared" si="0"/>
        <v>0.9</v>
      </c>
      <c r="J25" s="107">
        <f t="shared" si="0"/>
        <v>0.9</v>
      </c>
      <c r="K25" s="107">
        <f t="shared" si="0"/>
        <v>0.9</v>
      </c>
      <c r="L25" s="107">
        <f t="shared" si="0"/>
        <v>0.9</v>
      </c>
      <c r="M25" s="107">
        <f t="shared" si="0"/>
        <v>0.9</v>
      </c>
      <c r="N25" s="107">
        <f t="shared" si="0"/>
        <v>0.9</v>
      </c>
      <c r="O25" s="107">
        <f t="shared" si="0"/>
        <v>0.9</v>
      </c>
    </row>
    <row r="26" spans="1:15" x14ac:dyDescent="0.25">
      <c r="B26" s="129" t="s">
        <v>188</v>
      </c>
      <c r="C26" s="107">
        <f t="shared" ref="C26:O36" si="1">C4*0.9</f>
        <v>0.9</v>
      </c>
      <c r="D26" s="107">
        <f t="shared" si="1"/>
        <v>0.9</v>
      </c>
      <c r="E26" s="107">
        <f t="shared" si="1"/>
        <v>0.9</v>
      </c>
      <c r="F26" s="107">
        <f t="shared" si="1"/>
        <v>0.9</v>
      </c>
      <c r="G26" s="107">
        <f t="shared" si="1"/>
        <v>0.9</v>
      </c>
      <c r="H26" s="107">
        <f t="shared" si="1"/>
        <v>0.65700000000000003</v>
      </c>
      <c r="I26" s="107">
        <f t="shared" si="1"/>
        <v>0.65700000000000003</v>
      </c>
      <c r="J26" s="107">
        <f t="shared" si="1"/>
        <v>0.65700000000000003</v>
      </c>
      <c r="K26" s="107">
        <f t="shared" si="1"/>
        <v>0.65700000000000003</v>
      </c>
      <c r="L26" s="107">
        <f t="shared" si="1"/>
        <v>0.9</v>
      </c>
      <c r="M26" s="107">
        <f t="shared" si="1"/>
        <v>0.9</v>
      </c>
      <c r="N26" s="107">
        <f t="shared" si="1"/>
        <v>0.9</v>
      </c>
      <c r="O26" s="107">
        <f t="shared" si="1"/>
        <v>0.9</v>
      </c>
    </row>
    <row r="27" spans="1:15" x14ac:dyDescent="0.25">
      <c r="B27" s="129" t="s">
        <v>206</v>
      </c>
      <c r="C27" s="107">
        <f t="shared" si="1"/>
        <v>0.9</v>
      </c>
      <c r="D27" s="107">
        <f t="shared" si="1"/>
        <v>0.9</v>
      </c>
      <c r="E27" s="107">
        <f t="shared" si="1"/>
        <v>0.9</v>
      </c>
      <c r="F27" s="107">
        <f t="shared" si="1"/>
        <v>0.9</v>
      </c>
      <c r="G27" s="107">
        <f t="shared" si="1"/>
        <v>0.9</v>
      </c>
      <c r="H27" s="107">
        <f t="shared" si="1"/>
        <v>0.65700000000000003</v>
      </c>
      <c r="I27" s="107">
        <f t="shared" si="1"/>
        <v>0.65700000000000003</v>
      </c>
      <c r="J27" s="107">
        <f t="shared" si="1"/>
        <v>0.65700000000000003</v>
      </c>
      <c r="K27" s="107">
        <f t="shared" si="1"/>
        <v>0.65700000000000003</v>
      </c>
      <c r="L27" s="107">
        <f t="shared" si="1"/>
        <v>0.9</v>
      </c>
      <c r="M27" s="107">
        <f t="shared" si="1"/>
        <v>0.9</v>
      </c>
      <c r="N27" s="107">
        <f t="shared" si="1"/>
        <v>0.9</v>
      </c>
      <c r="O27" s="107">
        <f t="shared" si="1"/>
        <v>0.9</v>
      </c>
    </row>
    <row r="28" spans="1:15" x14ac:dyDescent="0.25">
      <c r="B28" s="129" t="s">
        <v>189</v>
      </c>
      <c r="C28" s="107">
        <f t="shared" si="1"/>
        <v>0.9</v>
      </c>
      <c r="D28" s="107">
        <f t="shared" si="1"/>
        <v>0.9</v>
      </c>
      <c r="E28" s="107">
        <f t="shared" si="1"/>
        <v>0.9</v>
      </c>
      <c r="F28" s="107">
        <f t="shared" si="1"/>
        <v>0.9</v>
      </c>
      <c r="G28" s="107">
        <f t="shared" si="1"/>
        <v>0.9</v>
      </c>
      <c r="H28" s="107">
        <f t="shared" si="1"/>
        <v>0.65700000000000003</v>
      </c>
      <c r="I28" s="107">
        <f t="shared" si="1"/>
        <v>0.65700000000000003</v>
      </c>
      <c r="J28" s="107">
        <f t="shared" si="1"/>
        <v>0.65700000000000003</v>
      </c>
      <c r="K28" s="107">
        <f t="shared" si="1"/>
        <v>0.65700000000000003</v>
      </c>
      <c r="L28" s="107">
        <f t="shared" si="1"/>
        <v>0.9</v>
      </c>
      <c r="M28" s="107">
        <f t="shared" si="1"/>
        <v>0.9</v>
      </c>
      <c r="N28" s="107">
        <f t="shared" si="1"/>
        <v>0.9</v>
      </c>
      <c r="O28" s="107">
        <f t="shared" si="1"/>
        <v>0.9</v>
      </c>
    </row>
    <row r="29" spans="1:15" x14ac:dyDescent="0.25">
      <c r="B29" s="129" t="s">
        <v>190</v>
      </c>
      <c r="C29" s="107">
        <f t="shared" si="1"/>
        <v>0.9</v>
      </c>
      <c r="D29" s="107">
        <f t="shared" si="1"/>
        <v>0.9</v>
      </c>
      <c r="E29" s="107">
        <f t="shared" si="1"/>
        <v>0.9</v>
      </c>
      <c r="F29" s="107">
        <f t="shared" si="1"/>
        <v>0.9</v>
      </c>
      <c r="G29" s="107">
        <f t="shared" si="1"/>
        <v>0.9</v>
      </c>
      <c r="H29" s="107">
        <f t="shared" si="1"/>
        <v>0.65700000000000003</v>
      </c>
      <c r="I29" s="107">
        <f t="shared" si="1"/>
        <v>0.65700000000000003</v>
      </c>
      <c r="J29" s="107">
        <f t="shared" si="1"/>
        <v>0.65700000000000003</v>
      </c>
      <c r="K29" s="107">
        <f t="shared" si="1"/>
        <v>0.65700000000000003</v>
      </c>
      <c r="L29" s="107">
        <f t="shared" si="1"/>
        <v>0.9</v>
      </c>
      <c r="M29" s="107">
        <f t="shared" si="1"/>
        <v>0.9</v>
      </c>
      <c r="N29" s="107">
        <f t="shared" si="1"/>
        <v>0.9</v>
      </c>
      <c r="O29" s="107">
        <f t="shared" si="1"/>
        <v>0.9</v>
      </c>
    </row>
    <row r="30" spans="1:15" x14ac:dyDescent="0.25">
      <c r="B30" s="99" t="s">
        <v>187</v>
      </c>
      <c r="C30" s="107">
        <f t="shared" si="1"/>
        <v>0.9</v>
      </c>
      <c r="D30" s="107">
        <f t="shared" si="1"/>
        <v>0.9</v>
      </c>
      <c r="E30" s="107">
        <f t="shared" si="1"/>
        <v>0.9</v>
      </c>
      <c r="F30" s="107">
        <f t="shared" si="1"/>
        <v>0.9</v>
      </c>
      <c r="G30" s="107">
        <f t="shared" si="1"/>
        <v>0.9</v>
      </c>
      <c r="H30" s="107">
        <f t="shared" si="1"/>
        <v>0.9</v>
      </c>
      <c r="I30" s="107">
        <f t="shared" si="1"/>
        <v>0.9</v>
      </c>
      <c r="J30" s="107">
        <f t="shared" si="1"/>
        <v>0.9</v>
      </c>
      <c r="K30" s="107">
        <f t="shared" si="1"/>
        <v>0.9</v>
      </c>
      <c r="L30" s="107">
        <f t="shared" si="1"/>
        <v>0.29700000000000004</v>
      </c>
      <c r="M30" s="107">
        <f t="shared" si="1"/>
        <v>0.29700000000000004</v>
      </c>
      <c r="N30" s="107">
        <f t="shared" si="1"/>
        <v>0.29700000000000004</v>
      </c>
      <c r="O30" s="107">
        <f t="shared" si="1"/>
        <v>0.29700000000000004</v>
      </c>
    </row>
    <row r="31" spans="1:15" x14ac:dyDescent="0.25">
      <c r="B31" s="99" t="s">
        <v>207</v>
      </c>
      <c r="C31" s="107">
        <f t="shared" si="1"/>
        <v>0.9</v>
      </c>
      <c r="D31" s="107">
        <f t="shared" si="1"/>
        <v>0.9</v>
      </c>
      <c r="E31" s="107">
        <f t="shared" si="1"/>
        <v>0.9</v>
      </c>
      <c r="F31" s="107">
        <f t="shared" si="1"/>
        <v>0.9</v>
      </c>
      <c r="G31" s="107">
        <f t="shared" si="1"/>
        <v>0.9</v>
      </c>
      <c r="H31" s="107">
        <f t="shared" si="1"/>
        <v>0.9</v>
      </c>
      <c r="I31" s="107">
        <f t="shared" si="1"/>
        <v>0.9</v>
      </c>
      <c r="J31" s="107">
        <f t="shared" si="1"/>
        <v>0.9</v>
      </c>
      <c r="K31" s="107">
        <f t="shared" si="1"/>
        <v>0.9</v>
      </c>
      <c r="L31" s="107">
        <f t="shared" si="1"/>
        <v>0.29700000000000004</v>
      </c>
      <c r="M31" s="107">
        <f t="shared" si="1"/>
        <v>0.29700000000000004</v>
      </c>
      <c r="N31" s="107">
        <f t="shared" si="1"/>
        <v>0.29700000000000004</v>
      </c>
      <c r="O31" s="107">
        <f t="shared" si="1"/>
        <v>0.29700000000000004</v>
      </c>
    </row>
    <row r="32" spans="1:15" x14ac:dyDescent="0.25">
      <c r="B32" s="129" t="s">
        <v>57</v>
      </c>
      <c r="C32" s="107">
        <f t="shared" si="1"/>
        <v>0.9</v>
      </c>
      <c r="D32" s="107">
        <f t="shared" si="1"/>
        <v>0.9</v>
      </c>
      <c r="E32" s="107">
        <f t="shared" si="1"/>
        <v>0.9</v>
      </c>
      <c r="F32" s="107">
        <f t="shared" si="1"/>
        <v>0.9</v>
      </c>
      <c r="G32" s="107">
        <f t="shared" si="1"/>
        <v>0.9</v>
      </c>
      <c r="H32" s="107">
        <f t="shared" si="1"/>
        <v>0.9</v>
      </c>
      <c r="I32" s="107">
        <f t="shared" si="1"/>
        <v>0.9</v>
      </c>
      <c r="J32" s="107">
        <f t="shared" si="1"/>
        <v>0.9</v>
      </c>
      <c r="K32" s="107">
        <f t="shared" si="1"/>
        <v>0.9</v>
      </c>
      <c r="L32" s="107">
        <f t="shared" si="1"/>
        <v>0.747</v>
      </c>
      <c r="M32" s="107">
        <f t="shared" si="1"/>
        <v>0.747</v>
      </c>
      <c r="N32" s="107">
        <f t="shared" si="1"/>
        <v>0.747</v>
      </c>
      <c r="O32" s="107">
        <f t="shared" si="1"/>
        <v>0.747</v>
      </c>
    </row>
    <row r="33" spans="1:15" x14ac:dyDescent="0.25">
      <c r="B33" s="99" t="s">
        <v>136</v>
      </c>
      <c r="C33" s="107">
        <f t="shared" si="1"/>
        <v>0.9</v>
      </c>
      <c r="D33" s="107">
        <f t="shared" si="1"/>
        <v>0.9</v>
      </c>
      <c r="E33" s="107">
        <f t="shared" si="1"/>
        <v>0.621</v>
      </c>
      <c r="F33" s="107">
        <f t="shared" si="1"/>
        <v>0.621</v>
      </c>
      <c r="G33" s="107">
        <f t="shared" si="1"/>
        <v>0.9</v>
      </c>
      <c r="H33" s="107">
        <f t="shared" si="1"/>
        <v>0.9</v>
      </c>
      <c r="I33" s="107">
        <f t="shared" si="1"/>
        <v>0.9</v>
      </c>
      <c r="J33" s="107">
        <f t="shared" si="1"/>
        <v>0.9</v>
      </c>
      <c r="K33" s="107">
        <f t="shared" si="1"/>
        <v>0.9</v>
      </c>
      <c r="L33" s="107">
        <f t="shared" si="1"/>
        <v>0.9</v>
      </c>
      <c r="M33" s="107">
        <f t="shared" si="1"/>
        <v>0.9</v>
      </c>
      <c r="N33" s="107">
        <f t="shared" si="1"/>
        <v>0.9</v>
      </c>
      <c r="O33" s="107">
        <f t="shared" si="1"/>
        <v>0.9</v>
      </c>
    </row>
    <row r="34" spans="1:15" x14ac:dyDescent="0.25">
      <c r="B34" s="129" t="s">
        <v>34</v>
      </c>
      <c r="C34" s="107">
        <f t="shared" si="1"/>
        <v>0.747</v>
      </c>
      <c r="D34" s="107">
        <f t="shared" si="1"/>
        <v>0.747</v>
      </c>
      <c r="E34" s="107">
        <f t="shared" si="1"/>
        <v>0.747</v>
      </c>
      <c r="F34" s="107">
        <f t="shared" si="1"/>
        <v>0.747</v>
      </c>
      <c r="G34" s="107">
        <f t="shared" si="1"/>
        <v>0.747</v>
      </c>
      <c r="H34" s="107">
        <f t="shared" si="1"/>
        <v>0.747</v>
      </c>
      <c r="I34" s="107">
        <f t="shared" si="1"/>
        <v>0.747</v>
      </c>
      <c r="J34" s="107">
        <f t="shared" si="1"/>
        <v>0.747</v>
      </c>
      <c r="K34" s="107">
        <f t="shared" si="1"/>
        <v>0.747</v>
      </c>
      <c r="L34" s="107">
        <f t="shared" si="1"/>
        <v>0.747</v>
      </c>
      <c r="M34" s="107">
        <f t="shared" si="1"/>
        <v>0.747</v>
      </c>
      <c r="N34" s="107">
        <f t="shared" si="1"/>
        <v>0.747</v>
      </c>
      <c r="O34" s="107">
        <f t="shared" si="1"/>
        <v>0.747</v>
      </c>
    </row>
    <row r="35" spans="1:15" x14ac:dyDescent="0.25">
      <c r="B35" s="129" t="s">
        <v>137</v>
      </c>
      <c r="C35" s="107">
        <f t="shared" si="1"/>
        <v>0.9</v>
      </c>
      <c r="D35" s="107">
        <f t="shared" si="1"/>
        <v>0.9</v>
      </c>
      <c r="E35" s="107">
        <f t="shared" si="1"/>
        <v>0.621</v>
      </c>
      <c r="F35" s="107">
        <f t="shared" si="1"/>
        <v>0.621</v>
      </c>
      <c r="G35" s="107">
        <f t="shared" si="1"/>
        <v>0.621</v>
      </c>
      <c r="H35" s="107">
        <f t="shared" si="1"/>
        <v>0.9</v>
      </c>
      <c r="I35" s="107">
        <f t="shared" si="1"/>
        <v>0.9</v>
      </c>
      <c r="J35" s="107">
        <f t="shared" si="1"/>
        <v>0.9</v>
      </c>
      <c r="K35" s="107">
        <f t="shared" si="1"/>
        <v>0.9</v>
      </c>
      <c r="L35" s="107">
        <f t="shared" si="1"/>
        <v>0.9</v>
      </c>
      <c r="M35" s="107">
        <f t="shared" si="1"/>
        <v>0.9</v>
      </c>
      <c r="N35" s="107">
        <f t="shared" si="1"/>
        <v>0.9</v>
      </c>
      <c r="O35" s="107">
        <f t="shared" si="1"/>
        <v>0.9</v>
      </c>
    </row>
    <row r="36" spans="1:15" x14ac:dyDescent="0.25">
      <c r="B36" s="129" t="s">
        <v>59</v>
      </c>
      <c r="C36" s="107">
        <f t="shared" si="1"/>
        <v>0.9</v>
      </c>
      <c r="D36" s="107">
        <f t="shared" si="1"/>
        <v>0.9</v>
      </c>
      <c r="E36" s="107">
        <f t="shared" si="1"/>
        <v>0.9</v>
      </c>
      <c r="F36" s="107">
        <f t="shared" si="1"/>
        <v>0.9</v>
      </c>
      <c r="G36" s="107">
        <f t="shared" si="1"/>
        <v>0.9</v>
      </c>
      <c r="H36" s="107">
        <f t="shared" si="1"/>
        <v>0.9</v>
      </c>
      <c r="I36" s="107">
        <f t="shared" si="1"/>
        <v>0.9</v>
      </c>
      <c r="J36" s="107">
        <f t="shared" si="1"/>
        <v>0.9</v>
      </c>
      <c r="K36" s="107">
        <f t="shared" si="1"/>
        <v>0.9</v>
      </c>
      <c r="L36" s="107">
        <f t="shared" si="1"/>
        <v>0.29700000000000004</v>
      </c>
      <c r="M36" s="107">
        <f t="shared" si="1"/>
        <v>0.29700000000000004</v>
      </c>
      <c r="N36" s="107">
        <f t="shared" si="1"/>
        <v>0.29700000000000004</v>
      </c>
      <c r="O36" s="107">
        <f t="shared" si="1"/>
        <v>0.29700000000000004</v>
      </c>
    </row>
    <row r="38" spans="1:15" ht="13" x14ac:dyDescent="0.3">
      <c r="A38" s="116" t="s">
        <v>329</v>
      </c>
      <c r="B38" s="129"/>
    </row>
    <row r="39" spans="1:15" x14ac:dyDescent="0.25">
      <c r="B39" s="99" t="s">
        <v>63</v>
      </c>
      <c r="C39" s="107">
        <f>C17*0.9</f>
        <v>0.9</v>
      </c>
      <c r="D39" s="107">
        <f t="shared" ref="D39:O39" si="2">D17*0.9</f>
        <v>0.9</v>
      </c>
      <c r="E39" s="107">
        <f t="shared" si="2"/>
        <v>0.87839999999999996</v>
      </c>
      <c r="F39" s="107">
        <f t="shared" si="2"/>
        <v>0.87839999999999996</v>
      </c>
      <c r="G39" s="107">
        <f t="shared" si="2"/>
        <v>0.87839999999999996</v>
      </c>
      <c r="H39" s="107">
        <f t="shared" si="2"/>
        <v>0.87839999999999996</v>
      </c>
      <c r="I39" s="107">
        <f t="shared" si="2"/>
        <v>0.87839999999999996</v>
      </c>
      <c r="J39" s="107">
        <f t="shared" si="2"/>
        <v>0.87839999999999996</v>
      </c>
      <c r="K39" s="107">
        <f t="shared" si="2"/>
        <v>0.87839999999999996</v>
      </c>
      <c r="L39" s="107">
        <f t="shared" si="2"/>
        <v>0.87839999999999996</v>
      </c>
      <c r="M39" s="107">
        <f t="shared" si="2"/>
        <v>0.87839999999999996</v>
      </c>
      <c r="N39" s="107">
        <f t="shared" si="2"/>
        <v>0.87839999999999996</v>
      </c>
      <c r="O39" s="107">
        <f t="shared" si="2"/>
        <v>0.87839999999999996</v>
      </c>
    </row>
    <row r="40" spans="1:15" x14ac:dyDescent="0.25">
      <c r="B40" s="99" t="s">
        <v>64</v>
      </c>
      <c r="C40" s="107">
        <f t="shared" ref="C40:O42" si="3">C18*0.9</f>
        <v>0.9</v>
      </c>
      <c r="D40" s="107">
        <f t="shared" si="3"/>
        <v>0.9</v>
      </c>
      <c r="E40" s="107">
        <f t="shared" si="3"/>
        <v>0.87839999999999996</v>
      </c>
      <c r="F40" s="107">
        <f t="shared" si="3"/>
        <v>0.87839999999999996</v>
      </c>
      <c r="G40" s="107">
        <f t="shared" si="3"/>
        <v>0.87839999999999996</v>
      </c>
      <c r="H40" s="107">
        <f t="shared" si="3"/>
        <v>0.87839999999999996</v>
      </c>
      <c r="I40" s="107">
        <f t="shared" si="3"/>
        <v>0.87839999999999996</v>
      </c>
      <c r="J40" s="107">
        <f t="shared" si="3"/>
        <v>0.87839999999999996</v>
      </c>
      <c r="K40" s="107">
        <f t="shared" si="3"/>
        <v>0.87839999999999996</v>
      </c>
      <c r="L40" s="107">
        <f t="shared" si="3"/>
        <v>0.87839999999999996</v>
      </c>
      <c r="M40" s="107">
        <f t="shared" si="3"/>
        <v>0.87839999999999996</v>
      </c>
      <c r="N40" s="107">
        <f t="shared" si="3"/>
        <v>0.87839999999999996</v>
      </c>
      <c r="O40" s="107">
        <f t="shared" si="3"/>
        <v>0.87839999999999996</v>
      </c>
    </row>
    <row r="41" spans="1:15" x14ac:dyDescent="0.25">
      <c r="B41" s="99" t="s">
        <v>62</v>
      </c>
      <c r="C41" s="107">
        <f t="shared" si="3"/>
        <v>0.9</v>
      </c>
      <c r="D41" s="107">
        <f t="shared" si="3"/>
        <v>0.9</v>
      </c>
      <c r="E41" s="107">
        <f t="shared" si="3"/>
        <v>0.87839999999999996</v>
      </c>
      <c r="F41" s="107">
        <f t="shared" si="3"/>
        <v>0.87839999999999996</v>
      </c>
      <c r="G41" s="107">
        <f t="shared" si="3"/>
        <v>0.87839999999999996</v>
      </c>
      <c r="H41" s="107">
        <f t="shared" si="3"/>
        <v>0.87839999999999996</v>
      </c>
      <c r="I41" s="107">
        <f t="shared" si="3"/>
        <v>0.87839999999999996</v>
      </c>
      <c r="J41" s="107">
        <f t="shared" si="3"/>
        <v>0.87839999999999996</v>
      </c>
      <c r="K41" s="107">
        <f t="shared" si="3"/>
        <v>0.87839999999999996</v>
      </c>
      <c r="L41" s="107">
        <f t="shared" si="3"/>
        <v>0.87839999999999996</v>
      </c>
      <c r="M41" s="107">
        <f t="shared" si="3"/>
        <v>0.87839999999999996</v>
      </c>
      <c r="N41" s="107">
        <f t="shared" si="3"/>
        <v>0.87839999999999996</v>
      </c>
      <c r="O41" s="107">
        <f t="shared" si="3"/>
        <v>0.87839999999999996</v>
      </c>
    </row>
    <row r="42" spans="1:15" x14ac:dyDescent="0.25">
      <c r="B42" s="99" t="s">
        <v>47</v>
      </c>
      <c r="C42" s="107">
        <f t="shared" si="3"/>
        <v>0.9</v>
      </c>
      <c r="D42" s="107">
        <f t="shared" si="3"/>
        <v>0.9</v>
      </c>
      <c r="E42" s="107">
        <f t="shared" si="3"/>
        <v>0.81</v>
      </c>
      <c r="F42" s="107">
        <f t="shared" si="3"/>
        <v>0.81</v>
      </c>
      <c r="G42" s="107">
        <f t="shared" si="3"/>
        <v>0.81</v>
      </c>
      <c r="H42" s="107">
        <f t="shared" si="3"/>
        <v>0.81</v>
      </c>
      <c r="I42" s="107">
        <f t="shared" si="3"/>
        <v>0.81</v>
      </c>
      <c r="J42" s="107">
        <f t="shared" si="3"/>
        <v>0.81</v>
      </c>
      <c r="K42" s="107">
        <f t="shared" si="3"/>
        <v>0.81</v>
      </c>
      <c r="L42" s="107">
        <f t="shared" si="3"/>
        <v>0.81</v>
      </c>
      <c r="M42" s="107">
        <f t="shared" si="3"/>
        <v>0.81</v>
      </c>
      <c r="N42" s="107">
        <f t="shared" si="3"/>
        <v>0.81</v>
      </c>
      <c r="O42" s="107">
        <f t="shared" si="3"/>
        <v>0.81</v>
      </c>
    </row>
    <row r="44" spans="1:15" s="121" customFormat="1" ht="13" x14ac:dyDescent="0.3">
      <c r="A44" s="121" t="s">
        <v>330</v>
      </c>
    </row>
    <row r="45" spans="1:15" ht="26" x14ac:dyDescent="0.3">
      <c r="A45" s="116"/>
      <c r="B45" s="116"/>
      <c r="C45" s="95" t="s">
        <v>1</v>
      </c>
      <c r="D45" s="95" t="s">
        <v>2</v>
      </c>
      <c r="E45" s="95" t="s">
        <v>3</v>
      </c>
      <c r="F45" s="95" t="s">
        <v>4</v>
      </c>
      <c r="G45" s="95" t="s">
        <v>5</v>
      </c>
      <c r="H45" s="95" t="s">
        <v>49</v>
      </c>
      <c r="I45" s="95" t="s">
        <v>50</v>
      </c>
      <c r="J45" s="95" t="s">
        <v>51</v>
      </c>
      <c r="K45" s="95" t="s">
        <v>52</v>
      </c>
      <c r="L45" s="95" t="s">
        <v>53</v>
      </c>
      <c r="M45" s="95" t="s">
        <v>54</v>
      </c>
      <c r="N45" s="95" t="s">
        <v>55</v>
      </c>
      <c r="O45" s="95" t="s">
        <v>56</v>
      </c>
    </row>
    <row r="46" spans="1:15" ht="13" x14ac:dyDescent="0.3">
      <c r="A46" s="116" t="s">
        <v>331</v>
      </c>
    </row>
    <row r="47" spans="1:15" x14ac:dyDescent="0.25">
      <c r="B47" s="129" t="s">
        <v>149</v>
      </c>
      <c r="C47" s="107">
        <f>C3*1.05</f>
        <v>0.55650000000000011</v>
      </c>
      <c r="D47" s="107">
        <f t="shared" ref="D47:O47" si="4">D3*1.05</f>
        <v>0.55650000000000011</v>
      </c>
      <c r="E47" s="107">
        <f t="shared" si="4"/>
        <v>1.05</v>
      </c>
      <c r="F47" s="107">
        <f t="shared" si="4"/>
        <v>1.05</v>
      </c>
      <c r="G47" s="107">
        <f t="shared" si="4"/>
        <v>1.05</v>
      </c>
      <c r="H47" s="107">
        <f t="shared" si="4"/>
        <v>1.05</v>
      </c>
      <c r="I47" s="107">
        <f t="shared" si="4"/>
        <v>1.05</v>
      </c>
      <c r="J47" s="107">
        <f t="shared" si="4"/>
        <v>1.05</v>
      </c>
      <c r="K47" s="107">
        <f t="shared" si="4"/>
        <v>1.05</v>
      </c>
      <c r="L47" s="107">
        <f t="shared" si="4"/>
        <v>1.05</v>
      </c>
      <c r="M47" s="107">
        <f t="shared" si="4"/>
        <v>1.05</v>
      </c>
      <c r="N47" s="107">
        <f t="shared" si="4"/>
        <v>1.05</v>
      </c>
      <c r="O47" s="107">
        <f t="shared" si="4"/>
        <v>1.05</v>
      </c>
    </row>
    <row r="48" spans="1:15" x14ac:dyDescent="0.25">
      <c r="B48" s="129" t="s">
        <v>188</v>
      </c>
      <c r="C48" s="107">
        <f t="shared" ref="C48:O58" si="5">C4*1.05</f>
        <v>1.05</v>
      </c>
      <c r="D48" s="107">
        <f t="shared" si="5"/>
        <v>1.05</v>
      </c>
      <c r="E48" s="107">
        <f t="shared" si="5"/>
        <v>1.05</v>
      </c>
      <c r="F48" s="107">
        <f t="shared" si="5"/>
        <v>1.05</v>
      </c>
      <c r="G48" s="107">
        <f t="shared" si="5"/>
        <v>1.05</v>
      </c>
      <c r="H48" s="107">
        <f t="shared" si="5"/>
        <v>0.76649999999999996</v>
      </c>
      <c r="I48" s="107">
        <f t="shared" si="5"/>
        <v>0.76649999999999996</v>
      </c>
      <c r="J48" s="107">
        <f t="shared" si="5"/>
        <v>0.76649999999999996</v>
      </c>
      <c r="K48" s="107">
        <f t="shared" si="5"/>
        <v>0.76649999999999996</v>
      </c>
      <c r="L48" s="107">
        <f t="shared" si="5"/>
        <v>1.05</v>
      </c>
      <c r="M48" s="107">
        <f t="shared" si="5"/>
        <v>1.05</v>
      </c>
      <c r="N48" s="107">
        <f t="shared" si="5"/>
        <v>1.05</v>
      </c>
      <c r="O48" s="107">
        <f t="shared" si="5"/>
        <v>1.05</v>
      </c>
    </row>
    <row r="49" spans="1:15" x14ac:dyDescent="0.25">
      <c r="B49" s="129" t="s">
        <v>206</v>
      </c>
      <c r="C49" s="107">
        <f t="shared" si="5"/>
        <v>1.05</v>
      </c>
      <c r="D49" s="107">
        <f t="shared" si="5"/>
        <v>1.05</v>
      </c>
      <c r="E49" s="107">
        <f t="shared" si="5"/>
        <v>1.05</v>
      </c>
      <c r="F49" s="107">
        <f t="shared" si="5"/>
        <v>1.05</v>
      </c>
      <c r="G49" s="107">
        <f t="shared" si="5"/>
        <v>1.05</v>
      </c>
      <c r="H49" s="107">
        <f t="shared" si="5"/>
        <v>0.76649999999999996</v>
      </c>
      <c r="I49" s="107">
        <f t="shared" si="5"/>
        <v>0.76649999999999996</v>
      </c>
      <c r="J49" s="107">
        <f t="shared" si="5"/>
        <v>0.76649999999999996</v>
      </c>
      <c r="K49" s="107">
        <f t="shared" si="5"/>
        <v>0.76649999999999996</v>
      </c>
      <c r="L49" s="107">
        <f t="shared" si="5"/>
        <v>1.05</v>
      </c>
      <c r="M49" s="107">
        <f t="shared" si="5"/>
        <v>1.05</v>
      </c>
      <c r="N49" s="107">
        <f t="shared" si="5"/>
        <v>1.05</v>
      </c>
      <c r="O49" s="107">
        <f t="shared" si="5"/>
        <v>1.05</v>
      </c>
    </row>
    <row r="50" spans="1:15" x14ac:dyDescent="0.25">
      <c r="B50" s="129" t="s">
        <v>189</v>
      </c>
      <c r="C50" s="107">
        <f t="shared" si="5"/>
        <v>1.05</v>
      </c>
      <c r="D50" s="107">
        <f t="shared" si="5"/>
        <v>1.05</v>
      </c>
      <c r="E50" s="107">
        <f t="shared" si="5"/>
        <v>1.05</v>
      </c>
      <c r="F50" s="107">
        <f t="shared" si="5"/>
        <v>1.05</v>
      </c>
      <c r="G50" s="107">
        <f t="shared" si="5"/>
        <v>1.05</v>
      </c>
      <c r="H50" s="107">
        <f t="shared" si="5"/>
        <v>0.76649999999999996</v>
      </c>
      <c r="I50" s="107">
        <f t="shared" si="5"/>
        <v>0.76649999999999996</v>
      </c>
      <c r="J50" s="107">
        <f t="shared" si="5"/>
        <v>0.76649999999999996</v>
      </c>
      <c r="K50" s="107">
        <f t="shared" si="5"/>
        <v>0.76649999999999996</v>
      </c>
      <c r="L50" s="107">
        <f t="shared" si="5"/>
        <v>1.05</v>
      </c>
      <c r="M50" s="107">
        <f t="shared" si="5"/>
        <v>1.05</v>
      </c>
      <c r="N50" s="107">
        <f t="shared" si="5"/>
        <v>1.05</v>
      </c>
      <c r="O50" s="107">
        <f t="shared" si="5"/>
        <v>1.05</v>
      </c>
    </row>
    <row r="51" spans="1:15" x14ac:dyDescent="0.25">
      <c r="B51" s="129" t="s">
        <v>190</v>
      </c>
      <c r="C51" s="107">
        <f t="shared" si="5"/>
        <v>1.05</v>
      </c>
      <c r="D51" s="107">
        <f t="shared" si="5"/>
        <v>1.05</v>
      </c>
      <c r="E51" s="107">
        <f t="shared" si="5"/>
        <v>1.05</v>
      </c>
      <c r="F51" s="107">
        <f t="shared" si="5"/>
        <v>1.05</v>
      </c>
      <c r="G51" s="107">
        <f t="shared" si="5"/>
        <v>1.05</v>
      </c>
      <c r="H51" s="107">
        <f t="shared" si="5"/>
        <v>0.76649999999999996</v>
      </c>
      <c r="I51" s="107">
        <f t="shared" si="5"/>
        <v>0.76649999999999996</v>
      </c>
      <c r="J51" s="107">
        <f t="shared" si="5"/>
        <v>0.76649999999999996</v>
      </c>
      <c r="K51" s="107">
        <f t="shared" si="5"/>
        <v>0.76649999999999996</v>
      </c>
      <c r="L51" s="107">
        <f t="shared" si="5"/>
        <v>1.05</v>
      </c>
      <c r="M51" s="107">
        <f t="shared" si="5"/>
        <v>1.05</v>
      </c>
      <c r="N51" s="107">
        <f t="shared" si="5"/>
        <v>1.05</v>
      </c>
      <c r="O51" s="107">
        <f t="shared" si="5"/>
        <v>1.05</v>
      </c>
    </row>
    <row r="52" spans="1:15" x14ac:dyDescent="0.25">
      <c r="B52" s="99" t="s">
        <v>187</v>
      </c>
      <c r="C52" s="107">
        <f t="shared" si="5"/>
        <v>1.05</v>
      </c>
      <c r="D52" s="107">
        <f t="shared" si="5"/>
        <v>1.05</v>
      </c>
      <c r="E52" s="107">
        <f t="shared" si="5"/>
        <v>1.05</v>
      </c>
      <c r="F52" s="107">
        <f t="shared" si="5"/>
        <v>1.05</v>
      </c>
      <c r="G52" s="107">
        <f t="shared" si="5"/>
        <v>1.05</v>
      </c>
      <c r="H52" s="107">
        <f t="shared" si="5"/>
        <v>1.05</v>
      </c>
      <c r="I52" s="107">
        <f t="shared" si="5"/>
        <v>1.05</v>
      </c>
      <c r="J52" s="107">
        <f t="shared" si="5"/>
        <v>1.05</v>
      </c>
      <c r="K52" s="107">
        <f t="shared" si="5"/>
        <v>1.05</v>
      </c>
      <c r="L52" s="107">
        <f t="shared" si="5"/>
        <v>0.34650000000000003</v>
      </c>
      <c r="M52" s="107">
        <f t="shared" si="5"/>
        <v>0.34650000000000003</v>
      </c>
      <c r="N52" s="107">
        <f t="shared" si="5"/>
        <v>0.34650000000000003</v>
      </c>
      <c r="O52" s="107">
        <f t="shared" si="5"/>
        <v>0.34650000000000003</v>
      </c>
    </row>
    <row r="53" spans="1:15" x14ac:dyDescent="0.25">
      <c r="B53" s="99" t="s">
        <v>207</v>
      </c>
      <c r="C53" s="107">
        <f t="shared" si="5"/>
        <v>1.05</v>
      </c>
      <c r="D53" s="107">
        <f t="shared" si="5"/>
        <v>1.05</v>
      </c>
      <c r="E53" s="107">
        <f t="shared" si="5"/>
        <v>1.05</v>
      </c>
      <c r="F53" s="107">
        <f t="shared" si="5"/>
        <v>1.05</v>
      </c>
      <c r="G53" s="107">
        <f t="shared" si="5"/>
        <v>1.05</v>
      </c>
      <c r="H53" s="107">
        <f t="shared" si="5"/>
        <v>1.05</v>
      </c>
      <c r="I53" s="107">
        <f t="shared" si="5"/>
        <v>1.05</v>
      </c>
      <c r="J53" s="107">
        <f t="shared" si="5"/>
        <v>1.05</v>
      </c>
      <c r="K53" s="107">
        <f t="shared" si="5"/>
        <v>1.05</v>
      </c>
      <c r="L53" s="107">
        <f t="shared" si="5"/>
        <v>0.34650000000000003</v>
      </c>
      <c r="M53" s="107">
        <f t="shared" si="5"/>
        <v>0.34650000000000003</v>
      </c>
      <c r="N53" s="107">
        <f t="shared" si="5"/>
        <v>0.34650000000000003</v>
      </c>
      <c r="O53" s="107">
        <f t="shared" si="5"/>
        <v>0.34650000000000003</v>
      </c>
    </row>
    <row r="54" spans="1:15" x14ac:dyDescent="0.25">
      <c r="B54" s="129" t="s">
        <v>57</v>
      </c>
      <c r="C54" s="107">
        <f t="shared" si="5"/>
        <v>1.05</v>
      </c>
      <c r="D54" s="107">
        <f t="shared" si="5"/>
        <v>1.05</v>
      </c>
      <c r="E54" s="107">
        <f t="shared" si="5"/>
        <v>1.05</v>
      </c>
      <c r="F54" s="107">
        <f t="shared" si="5"/>
        <v>1.05</v>
      </c>
      <c r="G54" s="107">
        <f t="shared" si="5"/>
        <v>1.05</v>
      </c>
      <c r="H54" s="107">
        <f t="shared" si="5"/>
        <v>1.05</v>
      </c>
      <c r="I54" s="107">
        <f t="shared" si="5"/>
        <v>1.05</v>
      </c>
      <c r="J54" s="107">
        <f t="shared" si="5"/>
        <v>1.05</v>
      </c>
      <c r="K54" s="107">
        <f t="shared" si="5"/>
        <v>1.05</v>
      </c>
      <c r="L54" s="107">
        <f t="shared" si="5"/>
        <v>0.87149999999999994</v>
      </c>
      <c r="M54" s="107">
        <f t="shared" si="5"/>
        <v>0.87149999999999994</v>
      </c>
      <c r="N54" s="107">
        <f t="shared" si="5"/>
        <v>0.87149999999999994</v>
      </c>
      <c r="O54" s="107">
        <f t="shared" si="5"/>
        <v>0.87149999999999994</v>
      </c>
    </row>
    <row r="55" spans="1:15" x14ac:dyDescent="0.25">
      <c r="B55" s="99" t="s">
        <v>136</v>
      </c>
      <c r="C55" s="107">
        <f t="shared" si="5"/>
        <v>1.05</v>
      </c>
      <c r="D55" s="107">
        <f t="shared" si="5"/>
        <v>1.05</v>
      </c>
      <c r="E55" s="107">
        <f t="shared" si="5"/>
        <v>0.72449999999999992</v>
      </c>
      <c r="F55" s="107">
        <f t="shared" si="5"/>
        <v>0.72449999999999992</v>
      </c>
      <c r="G55" s="107">
        <f t="shared" si="5"/>
        <v>1.05</v>
      </c>
      <c r="H55" s="107">
        <f t="shared" si="5"/>
        <v>1.05</v>
      </c>
      <c r="I55" s="107">
        <f t="shared" si="5"/>
        <v>1.05</v>
      </c>
      <c r="J55" s="107">
        <f t="shared" si="5"/>
        <v>1.05</v>
      </c>
      <c r="K55" s="107">
        <f t="shared" si="5"/>
        <v>1.05</v>
      </c>
      <c r="L55" s="107">
        <f t="shared" si="5"/>
        <v>1.05</v>
      </c>
      <c r="M55" s="107">
        <f t="shared" si="5"/>
        <v>1.05</v>
      </c>
      <c r="N55" s="107">
        <f t="shared" si="5"/>
        <v>1.05</v>
      </c>
      <c r="O55" s="107">
        <f t="shared" si="5"/>
        <v>1.05</v>
      </c>
    </row>
    <row r="56" spans="1:15" x14ac:dyDescent="0.25">
      <c r="B56" s="129" t="s">
        <v>34</v>
      </c>
      <c r="C56" s="107">
        <f t="shared" si="5"/>
        <v>0.87149999999999994</v>
      </c>
      <c r="D56" s="107">
        <f t="shared" si="5"/>
        <v>0.87149999999999994</v>
      </c>
      <c r="E56" s="107">
        <f t="shared" si="5"/>
        <v>0.87149999999999994</v>
      </c>
      <c r="F56" s="107">
        <f t="shared" si="5"/>
        <v>0.87149999999999994</v>
      </c>
      <c r="G56" s="107">
        <f t="shared" si="5"/>
        <v>0.87149999999999994</v>
      </c>
      <c r="H56" s="107">
        <f t="shared" si="5"/>
        <v>0.87149999999999994</v>
      </c>
      <c r="I56" s="107">
        <f t="shared" si="5"/>
        <v>0.87149999999999994</v>
      </c>
      <c r="J56" s="107">
        <f t="shared" si="5"/>
        <v>0.87149999999999994</v>
      </c>
      <c r="K56" s="107">
        <f t="shared" si="5"/>
        <v>0.87149999999999994</v>
      </c>
      <c r="L56" s="107">
        <f t="shared" si="5"/>
        <v>0.87149999999999994</v>
      </c>
      <c r="M56" s="107">
        <f t="shared" si="5"/>
        <v>0.87149999999999994</v>
      </c>
      <c r="N56" s="107">
        <f t="shared" si="5"/>
        <v>0.87149999999999994</v>
      </c>
      <c r="O56" s="107">
        <f t="shared" si="5"/>
        <v>0.87149999999999994</v>
      </c>
    </row>
    <row r="57" spans="1:15" x14ac:dyDescent="0.25">
      <c r="B57" s="129" t="s">
        <v>137</v>
      </c>
      <c r="C57" s="107">
        <f t="shared" si="5"/>
        <v>1.05</v>
      </c>
      <c r="D57" s="107">
        <f t="shared" si="5"/>
        <v>1.05</v>
      </c>
      <c r="E57" s="107">
        <f t="shared" si="5"/>
        <v>0.72449999999999992</v>
      </c>
      <c r="F57" s="107">
        <f t="shared" si="5"/>
        <v>0.72449999999999992</v>
      </c>
      <c r="G57" s="107">
        <f t="shared" si="5"/>
        <v>0.72449999999999992</v>
      </c>
      <c r="H57" s="107">
        <f t="shared" si="5"/>
        <v>1.05</v>
      </c>
      <c r="I57" s="107">
        <f t="shared" si="5"/>
        <v>1.05</v>
      </c>
      <c r="J57" s="107">
        <f t="shared" si="5"/>
        <v>1.05</v>
      </c>
      <c r="K57" s="107">
        <f t="shared" si="5"/>
        <v>1.05</v>
      </c>
      <c r="L57" s="107">
        <f t="shared" si="5"/>
        <v>1.05</v>
      </c>
      <c r="M57" s="107">
        <f t="shared" si="5"/>
        <v>1.05</v>
      </c>
      <c r="N57" s="107">
        <f t="shared" si="5"/>
        <v>1.05</v>
      </c>
      <c r="O57" s="107">
        <f t="shared" si="5"/>
        <v>1.05</v>
      </c>
    </row>
    <row r="58" spans="1:15" x14ac:dyDescent="0.25">
      <c r="B58" s="129" t="s">
        <v>59</v>
      </c>
      <c r="C58" s="107">
        <f t="shared" si="5"/>
        <v>1.05</v>
      </c>
      <c r="D58" s="107">
        <f t="shared" si="5"/>
        <v>1.05</v>
      </c>
      <c r="E58" s="107">
        <f t="shared" si="5"/>
        <v>1.05</v>
      </c>
      <c r="F58" s="107">
        <f t="shared" si="5"/>
        <v>1.05</v>
      </c>
      <c r="G58" s="107">
        <f t="shared" si="5"/>
        <v>1.05</v>
      </c>
      <c r="H58" s="107">
        <f t="shared" si="5"/>
        <v>1.05</v>
      </c>
      <c r="I58" s="107">
        <f t="shared" si="5"/>
        <v>1.05</v>
      </c>
      <c r="J58" s="107">
        <f t="shared" si="5"/>
        <v>1.05</v>
      </c>
      <c r="K58" s="107">
        <f t="shared" si="5"/>
        <v>1.05</v>
      </c>
      <c r="L58" s="107">
        <f t="shared" si="5"/>
        <v>0.34650000000000003</v>
      </c>
      <c r="M58" s="107">
        <f t="shared" si="5"/>
        <v>0.34650000000000003</v>
      </c>
      <c r="N58" s="107">
        <f t="shared" si="5"/>
        <v>0.34650000000000003</v>
      </c>
      <c r="O58" s="107">
        <f t="shared" si="5"/>
        <v>0.34650000000000003</v>
      </c>
    </row>
    <row r="60" spans="1:15" ht="13" x14ac:dyDescent="0.3">
      <c r="A60" s="116" t="s">
        <v>332</v>
      </c>
      <c r="B60" s="129"/>
    </row>
    <row r="61" spans="1:15" x14ac:dyDescent="0.25">
      <c r="B61" s="99" t="s">
        <v>63</v>
      </c>
      <c r="C61" s="107">
        <f>C17*1.05</f>
        <v>1.05</v>
      </c>
      <c r="D61" s="107">
        <f t="shared" ref="D61:O61" si="6">D17*1.05</f>
        <v>1.05</v>
      </c>
      <c r="E61" s="107">
        <f t="shared" si="6"/>
        <v>1.0247999999999999</v>
      </c>
      <c r="F61" s="107">
        <f t="shared" si="6"/>
        <v>1.0247999999999999</v>
      </c>
      <c r="G61" s="107">
        <f t="shared" si="6"/>
        <v>1.0247999999999999</v>
      </c>
      <c r="H61" s="107">
        <f t="shared" si="6"/>
        <v>1.0247999999999999</v>
      </c>
      <c r="I61" s="107">
        <f t="shared" si="6"/>
        <v>1.0247999999999999</v>
      </c>
      <c r="J61" s="107">
        <f t="shared" si="6"/>
        <v>1.0247999999999999</v>
      </c>
      <c r="K61" s="107">
        <f t="shared" si="6"/>
        <v>1.0247999999999999</v>
      </c>
      <c r="L61" s="107">
        <f t="shared" si="6"/>
        <v>1.0247999999999999</v>
      </c>
      <c r="M61" s="107">
        <f t="shared" si="6"/>
        <v>1.0247999999999999</v>
      </c>
      <c r="N61" s="107">
        <f t="shared" si="6"/>
        <v>1.0247999999999999</v>
      </c>
      <c r="O61" s="107">
        <f t="shared" si="6"/>
        <v>1.0247999999999999</v>
      </c>
    </row>
    <row r="62" spans="1:15" x14ac:dyDescent="0.25">
      <c r="B62" s="99" t="s">
        <v>64</v>
      </c>
      <c r="C62" s="107">
        <f t="shared" ref="C62:O64" si="7">C18*1.05</f>
        <v>1.05</v>
      </c>
      <c r="D62" s="107">
        <f t="shared" si="7"/>
        <v>1.05</v>
      </c>
      <c r="E62" s="107">
        <f t="shared" si="7"/>
        <v>1.0247999999999999</v>
      </c>
      <c r="F62" s="107">
        <f t="shared" si="7"/>
        <v>1.0247999999999999</v>
      </c>
      <c r="G62" s="107">
        <f t="shared" si="7"/>
        <v>1.0247999999999999</v>
      </c>
      <c r="H62" s="107">
        <f t="shared" si="7"/>
        <v>1.0247999999999999</v>
      </c>
      <c r="I62" s="107">
        <f t="shared" si="7"/>
        <v>1.0247999999999999</v>
      </c>
      <c r="J62" s="107">
        <f t="shared" si="7"/>
        <v>1.0247999999999999</v>
      </c>
      <c r="K62" s="107">
        <f t="shared" si="7"/>
        <v>1.0247999999999999</v>
      </c>
      <c r="L62" s="107">
        <f t="shared" si="7"/>
        <v>1.0247999999999999</v>
      </c>
      <c r="M62" s="107">
        <f t="shared" si="7"/>
        <v>1.0247999999999999</v>
      </c>
      <c r="N62" s="107">
        <f t="shared" si="7"/>
        <v>1.0247999999999999</v>
      </c>
      <c r="O62" s="107">
        <f t="shared" si="7"/>
        <v>1.0247999999999999</v>
      </c>
    </row>
    <row r="63" spans="1:15" x14ac:dyDescent="0.25">
      <c r="B63" s="99" t="s">
        <v>62</v>
      </c>
      <c r="C63" s="107">
        <f t="shared" si="7"/>
        <v>1.05</v>
      </c>
      <c r="D63" s="107">
        <f t="shared" si="7"/>
        <v>1.05</v>
      </c>
      <c r="E63" s="107">
        <f t="shared" si="7"/>
        <v>1.0247999999999999</v>
      </c>
      <c r="F63" s="107">
        <f t="shared" si="7"/>
        <v>1.0247999999999999</v>
      </c>
      <c r="G63" s="107">
        <f t="shared" si="7"/>
        <v>1.0247999999999999</v>
      </c>
      <c r="H63" s="107">
        <f t="shared" si="7"/>
        <v>1.0247999999999999</v>
      </c>
      <c r="I63" s="107">
        <f t="shared" si="7"/>
        <v>1.0247999999999999</v>
      </c>
      <c r="J63" s="107">
        <f t="shared" si="7"/>
        <v>1.0247999999999999</v>
      </c>
      <c r="K63" s="107">
        <f t="shared" si="7"/>
        <v>1.0247999999999999</v>
      </c>
      <c r="L63" s="107">
        <f t="shared" si="7"/>
        <v>1.0247999999999999</v>
      </c>
      <c r="M63" s="107">
        <f t="shared" si="7"/>
        <v>1.0247999999999999</v>
      </c>
      <c r="N63" s="107">
        <f t="shared" si="7"/>
        <v>1.0247999999999999</v>
      </c>
      <c r="O63" s="107">
        <f t="shared" si="7"/>
        <v>1.0247999999999999</v>
      </c>
    </row>
    <row r="64" spans="1:15" x14ac:dyDescent="0.25">
      <c r="B64" s="99" t="s">
        <v>47</v>
      </c>
      <c r="C64" s="107">
        <f t="shared" si="7"/>
        <v>1.05</v>
      </c>
      <c r="D64" s="107">
        <f t="shared" si="7"/>
        <v>1.05</v>
      </c>
      <c r="E64" s="107">
        <f t="shared" si="7"/>
        <v>0.94500000000000006</v>
      </c>
      <c r="F64" s="107">
        <f t="shared" si="7"/>
        <v>0.94500000000000006</v>
      </c>
      <c r="G64" s="107">
        <f t="shared" si="7"/>
        <v>0.94500000000000006</v>
      </c>
      <c r="H64" s="107">
        <f t="shared" si="7"/>
        <v>0.94500000000000006</v>
      </c>
      <c r="I64" s="107">
        <f t="shared" si="7"/>
        <v>0.94500000000000006</v>
      </c>
      <c r="J64" s="107">
        <f t="shared" si="7"/>
        <v>0.94500000000000006</v>
      </c>
      <c r="K64" s="107">
        <f t="shared" si="7"/>
        <v>0.94500000000000006</v>
      </c>
      <c r="L64" s="107">
        <f t="shared" si="7"/>
        <v>0.94500000000000006</v>
      </c>
      <c r="M64" s="107">
        <f t="shared" si="7"/>
        <v>0.94500000000000006</v>
      </c>
      <c r="N64" s="107">
        <f t="shared" si="7"/>
        <v>0.94500000000000006</v>
      </c>
      <c r="O64" s="107">
        <f t="shared" si="7"/>
        <v>0.94500000000000006</v>
      </c>
    </row>
  </sheetData>
  <sheetProtection algorithmName="SHA-512" hashValue="SJZk/qOiZkhcSVuik/Cph77asPQvJ2XRZQdKW1TQabf0N00jSrU53oGaHoWsaz8+t0szGIHCDK481H5Dtndy8w==" saltValue="ojJbGKm9zIW2/Z4kilZye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workbookViewId="0">
      <selection activeCell="C10" sqref="C10"/>
    </sheetView>
  </sheetViews>
  <sheetFormatPr defaultColWidth="12.81640625" defaultRowHeight="12.5" x14ac:dyDescent="0.25"/>
  <cols>
    <col min="1" max="1" width="21.36328125" style="115" customWidth="1"/>
    <col min="2" max="2" width="27.81640625" style="115" customWidth="1"/>
    <col min="3" max="7" width="15.54296875" style="115" customWidth="1"/>
    <col min="8" max="16384" width="12.81640625" style="115"/>
  </cols>
  <sheetData>
    <row r="1" spans="1:7" ht="13" x14ac:dyDescent="0.3">
      <c r="A1" s="116"/>
      <c r="B1" s="136"/>
      <c r="C1" s="116" t="s">
        <v>1</v>
      </c>
      <c r="D1" s="116" t="s">
        <v>2</v>
      </c>
      <c r="E1" s="116" t="s">
        <v>3</v>
      </c>
      <c r="F1" s="116" t="s">
        <v>4</v>
      </c>
      <c r="G1" s="116" t="s">
        <v>5</v>
      </c>
    </row>
    <row r="2" spans="1:7" ht="13" x14ac:dyDescent="0.3">
      <c r="A2" s="116" t="s">
        <v>262</v>
      </c>
    </row>
    <row r="3" spans="1:7" x14ac:dyDescent="0.25">
      <c r="B3" s="129" t="s">
        <v>67</v>
      </c>
      <c r="C3" s="107">
        <v>1</v>
      </c>
      <c r="D3" s="107">
        <v>0.21</v>
      </c>
      <c r="E3" s="107">
        <v>0.21</v>
      </c>
      <c r="F3" s="107">
        <v>0.21</v>
      </c>
      <c r="G3" s="107">
        <v>0.21</v>
      </c>
    </row>
    <row r="4" spans="1:7" ht="13" x14ac:dyDescent="0.3">
      <c r="A4" s="116" t="s">
        <v>263</v>
      </c>
      <c r="B4" s="129"/>
      <c r="C4" s="141"/>
      <c r="D4" s="141"/>
      <c r="E4" s="141"/>
      <c r="F4" s="141"/>
      <c r="G4" s="141"/>
    </row>
    <row r="5" spans="1:7" x14ac:dyDescent="0.25">
      <c r="B5" s="99" t="s">
        <v>183</v>
      </c>
      <c r="C5" s="107">
        <v>1</v>
      </c>
      <c r="D5" s="107">
        <v>0.14299999999999999</v>
      </c>
      <c r="E5" s="107">
        <v>0.14299999999999999</v>
      </c>
      <c r="F5" s="107">
        <v>0.14299999999999999</v>
      </c>
      <c r="G5" s="107">
        <v>0.14299999999999999</v>
      </c>
    </row>
    <row r="7" spans="1:7" s="121" customFormat="1" ht="13" x14ac:dyDescent="0.3">
      <c r="A7" s="121" t="s">
        <v>333</v>
      </c>
    </row>
    <row r="8" spans="1:7" ht="13" x14ac:dyDescent="0.3">
      <c r="A8" s="116"/>
      <c r="B8" s="136"/>
      <c r="C8" s="116" t="s">
        <v>1</v>
      </c>
      <c r="D8" s="116" t="s">
        <v>2</v>
      </c>
      <c r="E8" s="116" t="s">
        <v>3</v>
      </c>
      <c r="F8" s="116" t="s">
        <v>4</v>
      </c>
      <c r="G8" s="116" t="s">
        <v>5</v>
      </c>
    </row>
    <row r="9" spans="1:7" ht="13" x14ac:dyDescent="0.3">
      <c r="A9" s="116" t="s">
        <v>334</v>
      </c>
    </row>
    <row r="10" spans="1:7" x14ac:dyDescent="0.25">
      <c r="B10" s="129" t="s">
        <v>67</v>
      </c>
      <c r="C10" s="107">
        <f>C3*0.9</f>
        <v>0.9</v>
      </c>
      <c r="D10" s="107">
        <f t="shared" ref="D10:G10" si="0">D3*0.9</f>
        <v>0.189</v>
      </c>
      <c r="E10" s="107">
        <f t="shared" si="0"/>
        <v>0.189</v>
      </c>
      <c r="F10" s="107">
        <f t="shared" si="0"/>
        <v>0.189</v>
      </c>
      <c r="G10" s="107">
        <f t="shared" si="0"/>
        <v>0.189</v>
      </c>
    </row>
    <row r="11" spans="1:7" ht="13" x14ac:dyDescent="0.3">
      <c r="A11" s="116" t="s">
        <v>335</v>
      </c>
      <c r="B11" s="129"/>
      <c r="C11" s="141"/>
      <c r="D11" s="141"/>
      <c r="E11" s="141"/>
      <c r="F11" s="141"/>
      <c r="G11" s="141"/>
    </row>
    <row r="12" spans="1:7" x14ac:dyDescent="0.25">
      <c r="B12" s="99" t="s">
        <v>183</v>
      </c>
      <c r="C12" s="107">
        <f>C5*0.9</f>
        <v>0.9</v>
      </c>
      <c r="D12" s="107">
        <f t="shared" ref="D12:G12" si="1">D5*0.9</f>
        <v>0.12869999999999998</v>
      </c>
      <c r="E12" s="107">
        <f t="shared" si="1"/>
        <v>0.12869999999999998</v>
      </c>
      <c r="F12" s="107">
        <f t="shared" si="1"/>
        <v>0.12869999999999998</v>
      </c>
      <c r="G12" s="107">
        <f t="shared" si="1"/>
        <v>0.12869999999999998</v>
      </c>
    </row>
    <row r="14" spans="1:7" s="121" customFormat="1" ht="13" x14ac:dyDescent="0.3">
      <c r="A14" s="121" t="s">
        <v>336</v>
      </c>
    </row>
    <row r="15" spans="1:7" ht="13" x14ac:dyDescent="0.3">
      <c r="A15" s="116"/>
      <c r="B15" s="136"/>
      <c r="C15" s="116" t="s">
        <v>1</v>
      </c>
      <c r="D15" s="116" t="s">
        <v>2</v>
      </c>
      <c r="E15" s="116" t="s">
        <v>3</v>
      </c>
      <c r="F15" s="116" t="s">
        <v>4</v>
      </c>
      <c r="G15" s="116" t="s">
        <v>5</v>
      </c>
    </row>
    <row r="16" spans="1:7" ht="13" x14ac:dyDescent="0.3">
      <c r="A16" s="116" t="s">
        <v>337</v>
      </c>
    </row>
    <row r="17" spans="1:7" x14ac:dyDescent="0.25">
      <c r="B17" s="129" t="s">
        <v>67</v>
      </c>
      <c r="C17" s="107">
        <f>C3*1.05</f>
        <v>1.05</v>
      </c>
      <c r="D17" s="107">
        <f t="shared" ref="D17:G17" si="2">D3*1.05</f>
        <v>0.2205</v>
      </c>
      <c r="E17" s="107">
        <f t="shared" si="2"/>
        <v>0.2205</v>
      </c>
      <c r="F17" s="107">
        <f t="shared" si="2"/>
        <v>0.2205</v>
      </c>
      <c r="G17" s="107">
        <f t="shared" si="2"/>
        <v>0.2205</v>
      </c>
    </row>
    <row r="18" spans="1:7" ht="13" x14ac:dyDescent="0.3">
      <c r="A18" s="116" t="s">
        <v>338</v>
      </c>
      <c r="B18" s="129"/>
      <c r="C18" s="141"/>
      <c r="D18" s="141"/>
      <c r="E18" s="141"/>
      <c r="F18" s="141"/>
      <c r="G18" s="141"/>
    </row>
    <row r="19" spans="1:7" x14ac:dyDescent="0.25">
      <c r="B19" s="99" t="s">
        <v>183</v>
      </c>
      <c r="C19" s="107">
        <f>C5*1.05</f>
        <v>1.05</v>
      </c>
      <c r="D19" s="107">
        <f t="shared" ref="D19:G19" si="3">D5*1.05</f>
        <v>0.15015000000000001</v>
      </c>
      <c r="E19" s="107">
        <f t="shared" si="3"/>
        <v>0.15015000000000001</v>
      </c>
      <c r="F19" s="107">
        <f t="shared" si="3"/>
        <v>0.15015000000000001</v>
      </c>
      <c r="G19" s="107">
        <f t="shared" si="3"/>
        <v>0.15015000000000001</v>
      </c>
    </row>
  </sheetData>
  <sheetProtection algorithmName="SHA-512" hashValue="9BKuuCpC9WwT0laSxk5+bonCMxD3Hf+nV9f7Ndk8TSxn7lCn6hjRv2SBfT1O3Ahethxa5bMpeJNRRnIuRDWkzg==" saltValue="2KVzXA90MVWWIu0FnGK/g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B8" zoomScale="111" workbookViewId="0">
      <selection activeCell="F8" sqref="A1:XFD1048576"/>
    </sheetView>
  </sheetViews>
  <sheetFormatPr defaultColWidth="12.81640625" defaultRowHeight="12.5" x14ac:dyDescent="0.25"/>
  <cols>
    <col min="1" max="1" width="53" style="142" customWidth="1"/>
    <col min="2" max="2" width="30.54296875" style="142" customWidth="1"/>
    <col min="3" max="3" width="24.81640625" style="142" customWidth="1"/>
    <col min="4" max="4" width="15" style="115" customWidth="1"/>
    <col min="5" max="5" width="13.6328125" style="115" customWidth="1"/>
    <col min="6" max="6" width="14.453125" style="115" customWidth="1"/>
    <col min="7" max="7" width="12.81640625" style="115"/>
    <col min="8" max="8" width="17.54296875" style="115" customWidth="1"/>
    <col min="9" max="16384" width="12.81640625" style="115"/>
  </cols>
  <sheetData>
    <row r="1" spans="1:8" ht="13" x14ac:dyDescent="0.3">
      <c r="A1" s="116" t="s">
        <v>69</v>
      </c>
      <c r="B1" s="116" t="s">
        <v>264</v>
      </c>
      <c r="C1" s="139" t="s">
        <v>265</v>
      </c>
      <c r="D1" s="116" t="s">
        <v>1</v>
      </c>
      <c r="E1" s="116" t="s">
        <v>2</v>
      </c>
      <c r="F1" s="116" t="s">
        <v>3</v>
      </c>
      <c r="G1" s="116" t="s">
        <v>4</v>
      </c>
      <c r="H1" s="116" t="s">
        <v>5</v>
      </c>
    </row>
    <row r="2" spans="1:8" x14ac:dyDescent="0.25">
      <c r="A2" s="142" t="s">
        <v>28</v>
      </c>
      <c r="B2" s="142" t="s">
        <v>71</v>
      </c>
      <c r="C2" s="142" t="s">
        <v>266</v>
      </c>
      <c r="D2" s="107">
        <v>0</v>
      </c>
      <c r="E2" s="107">
        <v>0</v>
      </c>
      <c r="F2" s="107">
        <v>0.33500000000000002</v>
      </c>
      <c r="G2" s="107">
        <v>0.33500000000000002</v>
      </c>
      <c r="H2" s="107">
        <v>0.33500000000000002</v>
      </c>
    </row>
    <row r="3" spans="1:8" x14ac:dyDescent="0.25">
      <c r="C3" s="142" t="s">
        <v>267</v>
      </c>
      <c r="D3" s="107">
        <v>0</v>
      </c>
      <c r="E3" s="107">
        <v>0</v>
      </c>
      <c r="F3" s="107">
        <v>0.53134328358208949</v>
      </c>
      <c r="G3" s="107">
        <v>0.53134328358208949</v>
      </c>
      <c r="H3" s="107">
        <v>0.53134328358208949</v>
      </c>
    </row>
    <row r="4" spans="1:8" x14ac:dyDescent="0.25">
      <c r="C4" s="142" t="s">
        <v>268</v>
      </c>
      <c r="D4" s="107">
        <v>0</v>
      </c>
      <c r="E4" s="107">
        <v>0</v>
      </c>
      <c r="F4" s="107">
        <v>0.38507462686567184</v>
      </c>
      <c r="G4" s="107">
        <v>0.38507462686567184</v>
      </c>
      <c r="H4" s="107">
        <v>0.38507462686567184</v>
      </c>
    </row>
    <row r="5" spans="1:8" x14ac:dyDescent="0.25">
      <c r="A5" s="142" t="s">
        <v>58</v>
      </c>
      <c r="B5" s="142" t="s">
        <v>66</v>
      </c>
      <c r="C5" s="142" t="s">
        <v>266</v>
      </c>
      <c r="D5" s="107">
        <v>0</v>
      </c>
      <c r="E5" s="107">
        <v>0</v>
      </c>
      <c r="F5" s="107">
        <v>0.33500000000000002</v>
      </c>
      <c r="G5" s="107">
        <v>0.33500000000000002</v>
      </c>
      <c r="H5" s="107">
        <v>0.33500000000000002</v>
      </c>
    </row>
    <row r="6" spans="1:8" x14ac:dyDescent="0.25">
      <c r="C6" s="142" t="s">
        <v>268</v>
      </c>
      <c r="D6" s="107">
        <v>0</v>
      </c>
      <c r="E6" s="107">
        <v>0</v>
      </c>
      <c r="F6" s="107">
        <v>0.25970149253731345</v>
      </c>
      <c r="G6" s="107">
        <v>0.25970149253731345</v>
      </c>
      <c r="H6" s="107">
        <v>0</v>
      </c>
    </row>
    <row r="7" spans="1:8" x14ac:dyDescent="0.25">
      <c r="B7" s="142" t="s">
        <v>65</v>
      </c>
      <c r="C7" s="142" t="s">
        <v>266</v>
      </c>
      <c r="D7" s="107">
        <v>0</v>
      </c>
      <c r="E7" s="107">
        <v>0</v>
      </c>
      <c r="F7" s="107">
        <v>0.33500000000000002</v>
      </c>
      <c r="G7" s="107">
        <v>0.33500000000000002</v>
      </c>
      <c r="H7" s="107">
        <v>0.33500000000000002</v>
      </c>
    </row>
    <row r="8" spans="1:8" x14ac:dyDescent="0.25">
      <c r="C8" s="142" t="s">
        <v>268</v>
      </c>
      <c r="D8" s="107">
        <v>0</v>
      </c>
      <c r="E8" s="107">
        <v>0</v>
      </c>
      <c r="F8" s="107">
        <v>0.25970149253731345</v>
      </c>
      <c r="G8" s="107">
        <v>0.25970149253731345</v>
      </c>
      <c r="H8" s="107">
        <v>0</v>
      </c>
    </row>
    <row r="9" spans="1:8" x14ac:dyDescent="0.25">
      <c r="A9" s="142" t="s">
        <v>136</v>
      </c>
      <c r="B9" s="142" t="s">
        <v>66</v>
      </c>
      <c r="C9" s="142" t="s">
        <v>266</v>
      </c>
      <c r="D9" s="107">
        <v>0</v>
      </c>
      <c r="E9" s="107">
        <v>0</v>
      </c>
      <c r="F9" s="107">
        <v>0.33500000000000002</v>
      </c>
      <c r="G9" s="107">
        <v>0.33500000000000002</v>
      </c>
      <c r="H9" s="107">
        <v>0.33500000000000002</v>
      </c>
    </row>
    <row r="10" spans="1:8" x14ac:dyDescent="0.25">
      <c r="C10" s="142" t="s">
        <v>268</v>
      </c>
      <c r="D10" s="107">
        <v>0</v>
      </c>
      <c r="E10" s="107">
        <v>0</v>
      </c>
      <c r="F10" s="107">
        <v>0.25970149253731345</v>
      </c>
      <c r="G10" s="107">
        <v>0.25970149253731345</v>
      </c>
      <c r="H10" s="107">
        <v>0</v>
      </c>
    </row>
    <row r="11" spans="1:8" x14ac:dyDescent="0.25">
      <c r="B11" s="142" t="s">
        <v>65</v>
      </c>
      <c r="C11" s="142" t="s">
        <v>266</v>
      </c>
      <c r="D11" s="107">
        <v>0</v>
      </c>
      <c r="E11" s="107">
        <v>0</v>
      </c>
      <c r="F11" s="107">
        <v>0.33500000000000002</v>
      </c>
      <c r="G11" s="107">
        <v>0.33500000000000002</v>
      </c>
      <c r="H11" s="107">
        <v>0.33500000000000002</v>
      </c>
    </row>
    <row r="12" spans="1:8" x14ac:dyDescent="0.25">
      <c r="C12" s="142" t="s">
        <v>268</v>
      </c>
      <c r="D12" s="107">
        <v>0</v>
      </c>
      <c r="E12" s="107">
        <v>0</v>
      </c>
      <c r="F12" s="107">
        <v>0.25970149253731345</v>
      </c>
      <c r="G12" s="107">
        <v>0.25970149253731345</v>
      </c>
      <c r="H12" s="107">
        <v>0</v>
      </c>
    </row>
    <row r="13" spans="1:8" x14ac:dyDescent="0.25">
      <c r="A13" s="142" t="s">
        <v>61</v>
      </c>
      <c r="B13" s="142" t="s">
        <v>66</v>
      </c>
      <c r="C13" s="142" t="s">
        <v>266</v>
      </c>
      <c r="D13" s="107">
        <v>0</v>
      </c>
      <c r="E13" s="107">
        <v>0</v>
      </c>
      <c r="F13" s="107">
        <v>0.33500000000000002</v>
      </c>
      <c r="G13" s="107">
        <v>0.33500000000000002</v>
      </c>
      <c r="H13" s="107">
        <v>0.33500000000000002</v>
      </c>
    </row>
    <row r="14" spans="1:8" x14ac:dyDescent="0.25">
      <c r="C14" s="142" t="s">
        <v>268</v>
      </c>
      <c r="D14" s="107">
        <v>0</v>
      </c>
      <c r="E14" s="107">
        <v>0</v>
      </c>
      <c r="F14" s="107">
        <v>0.7</v>
      </c>
      <c r="G14" s="107">
        <v>0.62</v>
      </c>
      <c r="H14" s="107">
        <v>0.62</v>
      </c>
    </row>
    <row r="15" spans="1:8" x14ac:dyDescent="0.25">
      <c r="B15" s="142" t="s">
        <v>65</v>
      </c>
      <c r="C15" s="142" t="s">
        <v>266</v>
      </c>
      <c r="D15" s="107">
        <v>0</v>
      </c>
      <c r="E15" s="107">
        <v>0</v>
      </c>
      <c r="F15" s="107">
        <v>0.33500000000000002</v>
      </c>
      <c r="G15" s="107">
        <v>0.33500000000000002</v>
      </c>
      <c r="H15" s="107">
        <v>0.33500000000000002</v>
      </c>
    </row>
    <row r="16" spans="1:8" x14ac:dyDescent="0.25">
      <c r="C16" s="142" t="s">
        <v>268</v>
      </c>
      <c r="D16" s="107">
        <v>0</v>
      </c>
      <c r="E16" s="107">
        <v>0</v>
      </c>
      <c r="F16" s="107">
        <v>0.84</v>
      </c>
      <c r="G16" s="107">
        <v>0.62</v>
      </c>
      <c r="H16" s="107">
        <v>0.62</v>
      </c>
    </row>
    <row r="17" spans="1:8" x14ac:dyDescent="0.25">
      <c r="A17" s="142" t="s">
        <v>62</v>
      </c>
      <c r="B17" s="142" t="s">
        <v>27</v>
      </c>
      <c r="C17" s="142" t="s">
        <v>266</v>
      </c>
      <c r="D17" s="107">
        <v>0.7</v>
      </c>
      <c r="E17" s="107">
        <v>0</v>
      </c>
      <c r="F17" s="107">
        <v>0</v>
      </c>
      <c r="G17" s="107">
        <v>0</v>
      </c>
      <c r="H17" s="107">
        <v>0</v>
      </c>
    </row>
    <row r="18" spans="1:8" x14ac:dyDescent="0.25">
      <c r="C18" s="142" t="s">
        <v>267</v>
      </c>
      <c r="D18" s="107">
        <v>0.46</v>
      </c>
      <c r="E18" s="107">
        <v>0</v>
      </c>
      <c r="F18" s="107">
        <v>0</v>
      </c>
      <c r="G18" s="107">
        <v>0</v>
      </c>
      <c r="H18" s="107">
        <v>0</v>
      </c>
    </row>
    <row r="19" spans="1:8" x14ac:dyDescent="0.25">
      <c r="A19" s="142" t="s">
        <v>63</v>
      </c>
      <c r="B19" s="142" t="s">
        <v>27</v>
      </c>
      <c r="C19" s="142" t="s">
        <v>266</v>
      </c>
      <c r="D19" s="107">
        <v>0.7</v>
      </c>
      <c r="E19" s="107">
        <v>0</v>
      </c>
      <c r="F19" s="107">
        <v>0</v>
      </c>
      <c r="G19" s="107">
        <v>0</v>
      </c>
      <c r="H19" s="107">
        <v>0</v>
      </c>
    </row>
    <row r="20" spans="1:8" x14ac:dyDescent="0.25">
      <c r="C20" s="142" t="s">
        <v>267</v>
      </c>
      <c r="D20" s="107">
        <v>0.46</v>
      </c>
      <c r="E20" s="107">
        <v>0</v>
      </c>
      <c r="F20" s="107">
        <v>0</v>
      </c>
      <c r="G20" s="107">
        <v>0</v>
      </c>
      <c r="H20" s="107">
        <v>0</v>
      </c>
    </row>
    <row r="21" spans="1:8" x14ac:dyDescent="0.25">
      <c r="A21" s="142" t="s">
        <v>64</v>
      </c>
      <c r="B21" s="142" t="s">
        <v>27</v>
      </c>
      <c r="C21" s="142" t="s">
        <v>266</v>
      </c>
      <c r="D21" s="107">
        <v>0.7</v>
      </c>
      <c r="E21" s="107">
        <v>0</v>
      </c>
      <c r="F21" s="107">
        <v>0</v>
      </c>
      <c r="G21" s="107">
        <v>0</v>
      </c>
      <c r="H21" s="107">
        <v>0</v>
      </c>
    </row>
    <row r="22" spans="1:8" x14ac:dyDescent="0.25">
      <c r="C22" s="142" t="s">
        <v>267</v>
      </c>
      <c r="D22" s="107">
        <v>0.46</v>
      </c>
      <c r="E22" s="107">
        <v>0</v>
      </c>
      <c r="F22" s="107">
        <v>0</v>
      </c>
      <c r="G22" s="107">
        <v>0</v>
      </c>
      <c r="H22" s="107">
        <v>0</v>
      </c>
    </row>
    <row r="23" spans="1:8" x14ac:dyDescent="0.25">
      <c r="A23" s="142" t="s">
        <v>79</v>
      </c>
      <c r="B23" s="142" t="s">
        <v>71</v>
      </c>
      <c r="C23" s="142" t="s">
        <v>266</v>
      </c>
      <c r="D23" s="107">
        <v>1</v>
      </c>
      <c r="E23" s="107">
        <v>1</v>
      </c>
      <c r="F23" s="107">
        <v>1</v>
      </c>
      <c r="G23" s="107">
        <v>1</v>
      </c>
      <c r="H23" s="107">
        <v>1</v>
      </c>
    </row>
    <row r="24" spans="1:8" x14ac:dyDescent="0.25">
      <c r="C24" s="142" t="s">
        <v>267</v>
      </c>
      <c r="D24" s="107">
        <v>0</v>
      </c>
      <c r="E24" s="107">
        <v>0</v>
      </c>
      <c r="F24" s="107">
        <v>0</v>
      </c>
      <c r="G24" s="107">
        <v>0</v>
      </c>
      <c r="H24" s="107">
        <v>0</v>
      </c>
    </row>
    <row r="25" spans="1:8" x14ac:dyDescent="0.25">
      <c r="C25" s="142" t="s">
        <v>268</v>
      </c>
      <c r="D25" s="107">
        <v>0</v>
      </c>
      <c r="E25" s="107">
        <v>0</v>
      </c>
      <c r="F25" s="107">
        <v>0</v>
      </c>
      <c r="G25" s="107">
        <v>0</v>
      </c>
      <c r="H25" s="107">
        <v>0</v>
      </c>
    </row>
    <row r="26" spans="1:8" x14ac:dyDescent="0.25">
      <c r="A26" s="142" t="s">
        <v>80</v>
      </c>
      <c r="B26" s="142" t="s">
        <v>71</v>
      </c>
      <c r="C26" s="142" t="s">
        <v>266</v>
      </c>
      <c r="D26" s="107">
        <v>1</v>
      </c>
      <c r="E26" s="107">
        <v>1</v>
      </c>
      <c r="F26" s="107">
        <v>1</v>
      </c>
      <c r="G26" s="107">
        <v>1</v>
      </c>
      <c r="H26" s="107">
        <v>1</v>
      </c>
    </row>
    <row r="27" spans="1:8" x14ac:dyDescent="0.25">
      <c r="C27" s="142" t="s">
        <v>267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</row>
    <row r="28" spans="1:8" x14ac:dyDescent="0.25">
      <c r="C28" s="142" t="s">
        <v>268</v>
      </c>
      <c r="D28" s="107">
        <v>0</v>
      </c>
      <c r="E28" s="107">
        <v>0</v>
      </c>
      <c r="F28" s="107">
        <v>0</v>
      </c>
      <c r="G28" s="107">
        <v>0</v>
      </c>
      <c r="H28" s="107">
        <v>0</v>
      </c>
    </row>
    <row r="29" spans="1:8" x14ac:dyDescent="0.25">
      <c r="A29" s="142" t="s">
        <v>81</v>
      </c>
      <c r="B29" s="142" t="s">
        <v>71</v>
      </c>
      <c r="C29" s="142" t="s">
        <v>266</v>
      </c>
      <c r="D29" s="107">
        <v>1</v>
      </c>
      <c r="E29" s="107">
        <v>1</v>
      </c>
      <c r="F29" s="107">
        <v>1</v>
      </c>
      <c r="G29" s="107">
        <v>1</v>
      </c>
      <c r="H29" s="107">
        <v>1</v>
      </c>
    </row>
    <row r="30" spans="1:8" x14ac:dyDescent="0.25">
      <c r="C30" s="142" t="s">
        <v>267</v>
      </c>
      <c r="D30" s="107">
        <v>0</v>
      </c>
      <c r="E30" s="107">
        <v>0</v>
      </c>
      <c r="F30" s="107">
        <v>0</v>
      </c>
      <c r="G30" s="107">
        <v>0</v>
      </c>
      <c r="H30" s="107">
        <v>0</v>
      </c>
    </row>
    <row r="31" spans="1:8" x14ac:dyDescent="0.25">
      <c r="C31" s="142" t="s">
        <v>268</v>
      </c>
      <c r="D31" s="107">
        <v>0</v>
      </c>
      <c r="E31" s="107">
        <v>0</v>
      </c>
      <c r="F31" s="107">
        <v>0</v>
      </c>
      <c r="G31" s="107">
        <v>0</v>
      </c>
      <c r="H31" s="107">
        <v>0</v>
      </c>
    </row>
    <row r="32" spans="1:8" x14ac:dyDescent="0.25">
      <c r="A32" s="142" t="s">
        <v>82</v>
      </c>
      <c r="B32" s="142" t="s">
        <v>71</v>
      </c>
      <c r="C32" s="142" t="s">
        <v>266</v>
      </c>
      <c r="D32" s="107">
        <v>1</v>
      </c>
      <c r="E32" s="107">
        <v>1</v>
      </c>
      <c r="F32" s="107">
        <v>1</v>
      </c>
      <c r="G32" s="107">
        <v>1</v>
      </c>
      <c r="H32" s="107">
        <v>1</v>
      </c>
    </row>
    <row r="33" spans="1:8" x14ac:dyDescent="0.25">
      <c r="C33" s="142" t="s">
        <v>267</v>
      </c>
      <c r="D33" s="107">
        <v>0</v>
      </c>
      <c r="E33" s="107">
        <v>0</v>
      </c>
      <c r="F33" s="107">
        <v>0</v>
      </c>
      <c r="G33" s="107">
        <v>0</v>
      </c>
      <c r="H33" s="107">
        <v>0</v>
      </c>
    </row>
    <row r="34" spans="1:8" x14ac:dyDescent="0.25">
      <c r="C34" s="142" t="s">
        <v>268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</row>
    <row r="35" spans="1:8" x14ac:dyDescent="0.25">
      <c r="A35" s="142" t="s">
        <v>83</v>
      </c>
      <c r="B35" s="142" t="s">
        <v>71</v>
      </c>
      <c r="C35" s="142" t="s">
        <v>266</v>
      </c>
      <c r="D35" s="107">
        <v>1</v>
      </c>
      <c r="E35" s="107">
        <v>1</v>
      </c>
      <c r="F35" s="107">
        <v>1</v>
      </c>
      <c r="G35" s="107">
        <v>1</v>
      </c>
      <c r="H35" s="107">
        <v>1</v>
      </c>
    </row>
    <row r="36" spans="1:8" x14ac:dyDescent="0.25">
      <c r="C36" s="142" t="s">
        <v>267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</row>
    <row r="37" spans="1:8" x14ac:dyDescent="0.25">
      <c r="C37" s="142" t="s">
        <v>268</v>
      </c>
      <c r="D37" s="107">
        <v>0</v>
      </c>
      <c r="E37" s="107">
        <v>0</v>
      </c>
      <c r="F37" s="107">
        <v>0</v>
      </c>
      <c r="G37" s="107">
        <v>0</v>
      </c>
      <c r="H37" s="107">
        <v>0</v>
      </c>
    </row>
    <row r="38" spans="1:8" x14ac:dyDescent="0.25">
      <c r="A38" s="142" t="s">
        <v>60</v>
      </c>
      <c r="B38" s="142" t="s">
        <v>71</v>
      </c>
      <c r="C38" s="142" t="s">
        <v>266</v>
      </c>
      <c r="D38" s="107">
        <v>0.3</v>
      </c>
      <c r="E38" s="107">
        <v>0.3</v>
      </c>
      <c r="F38" s="107">
        <v>0.3</v>
      </c>
      <c r="G38" s="107">
        <v>0.3</v>
      </c>
      <c r="H38" s="107">
        <v>0.3</v>
      </c>
    </row>
    <row r="39" spans="1:8" x14ac:dyDescent="0.25">
      <c r="C39" s="142" t="s">
        <v>267</v>
      </c>
      <c r="D39" s="107">
        <v>0.5</v>
      </c>
      <c r="E39" s="107">
        <v>0.5</v>
      </c>
      <c r="F39" s="107">
        <v>0.5</v>
      </c>
      <c r="G39" s="107">
        <v>0.5</v>
      </c>
      <c r="H39" s="107">
        <v>0.5</v>
      </c>
    </row>
    <row r="40" spans="1:8" x14ac:dyDescent="0.25">
      <c r="C40" s="142" t="s">
        <v>268</v>
      </c>
      <c r="D40" s="107">
        <v>0.65</v>
      </c>
      <c r="E40" s="107">
        <v>0.65</v>
      </c>
      <c r="F40" s="107">
        <v>0.65</v>
      </c>
      <c r="G40" s="107">
        <v>0.65</v>
      </c>
      <c r="H40" s="107">
        <v>0.65</v>
      </c>
    </row>
    <row r="41" spans="1:8" x14ac:dyDescent="0.25">
      <c r="B41" s="142" t="s">
        <v>16</v>
      </c>
      <c r="C41" s="142" t="s">
        <v>266</v>
      </c>
      <c r="D41" s="107">
        <v>0.3</v>
      </c>
      <c r="E41" s="107">
        <v>0.3</v>
      </c>
      <c r="F41" s="107">
        <v>0.3</v>
      </c>
      <c r="G41" s="107">
        <v>0.3</v>
      </c>
      <c r="H41" s="107">
        <v>0.3</v>
      </c>
    </row>
    <row r="42" spans="1:8" x14ac:dyDescent="0.25">
      <c r="C42" s="142" t="s">
        <v>267</v>
      </c>
      <c r="D42" s="107">
        <v>0.49</v>
      </c>
      <c r="E42" s="107">
        <v>0.49</v>
      </c>
      <c r="F42" s="107">
        <v>0.49</v>
      </c>
      <c r="G42" s="107">
        <v>0.49</v>
      </c>
      <c r="H42" s="107">
        <v>0.49</v>
      </c>
    </row>
    <row r="43" spans="1:8" x14ac:dyDescent="0.25">
      <c r="C43" s="142" t="s">
        <v>268</v>
      </c>
      <c r="D43" s="107">
        <v>0.52</v>
      </c>
      <c r="E43" s="107">
        <v>0.52</v>
      </c>
      <c r="F43" s="107">
        <v>0.52</v>
      </c>
      <c r="G43" s="107">
        <v>0.52</v>
      </c>
      <c r="H43" s="107">
        <v>0.52</v>
      </c>
    </row>
    <row r="44" spans="1:8" x14ac:dyDescent="0.25">
      <c r="A44" s="142" t="s">
        <v>84</v>
      </c>
      <c r="B44" s="142" t="s">
        <v>71</v>
      </c>
      <c r="C44" s="142" t="s">
        <v>266</v>
      </c>
      <c r="D44" s="107">
        <v>0.88</v>
      </c>
      <c r="E44" s="107">
        <v>0.88</v>
      </c>
      <c r="F44" s="107">
        <v>0.88</v>
      </c>
      <c r="G44" s="107">
        <v>0.88</v>
      </c>
      <c r="H44" s="107">
        <v>0.88</v>
      </c>
    </row>
    <row r="45" spans="1:8" x14ac:dyDescent="0.25">
      <c r="C45" s="142" t="s">
        <v>267</v>
      </c>
      <c r="D45" s="107">
        <v>0.93</v>
      </c>
      <c r="E45" s="107">
        <v>0.93</v>
      </c>
      <c r="F45" s="107">
        <v>0.93</v>
      </c>
      <c r="G45" s="107">
        <v>0.93</v>
      </c>
      <c r="H45" s="107">
        <v>0.93</v>
      </c>
    </row>
    <row r="46" spans="1:8" x14ac:dyDescent="0.25">
      <c r="A46" s="142" t="s">
        <v>85</v>
      </c>
      <c r="B46" s="142" t="s">
        <v>71</v>
      </c>
      <c r="C46" s="142" t="s">
        <v>266</v>
      </c>
      <c r="D46" s="107">
        <v>1</v>
      </c>
      <c r="E46" s="107">
        <v>1</v>
      </c>
      <c r="F46" s="107">
        <v>1</v>
      </c>
      <c r="G46" s="107">
        <v>1</v>
      </c>
      <c r="H46" s="107">
        <v>1</v>
      </c>
    </row>
    <row r="47" spans="1:8" x14ac:dyDescent="0.25">
      <c r="C47" s="142" t="s">
        <v>267</v>
      </c>
      <c r="D47" s="107">
        <v>0.86</v>
      </c>
      <c r="E47" s="107">
        <v>0.86</v>
      </c>
      <c r="F47" s="107">
        <v>0.86</v>
      </c>
      <c r="G47" s="107">
        <v>0.86</v>
      </c>
      <c r="H47" s="107">
        <v>0.86</v>
      </c>
    </row>
    <row r="48" spans="1:8" x14ac:dyDescent="0.25">
      <c r="A48" s="142" t="s">
        <v>195</v>
      </c>
      <c r="B48" s="142" t="s">
        <v>13</v>
      </c>
      <c r="C48" s="142" t="s">
        <v>266</v>
      </c>
      <c r="D48" s="107">
        <v>0.57999999999999996</v>
      </c>
      <c r="E48" s="107">
        <v>0.57999999999999996</v>
      </c>
      <c r="F48" s="107">
        <v>0</v>
      </c>
      <c r="G48" s="107">
        <v>0</v>
      </c>
      <c r="H48" s="107">
        <v>0</v>
      </c>
    </row>
    <row r="49" spans="1:8" x14ac:dyDescent="0.25">
      <c r="C49" s="142" t="s">
        <v>267</v>
      </c>
      <c r="D49" s="107">
        <v>0.51</v>
      </c>
      <c r="E49" s="107">
        <v>0.51</v>
      </c>
      <c r="F49" s="107">
        <v>0</v>
      </c>
      <c r="G49" s="107">
        <v>0</v>
      </c>
      <c r="H49" s="107">
        <v>0</v>
      </c>
    </row>
    <row r="51" spans="1:8" s="131" customFormat="1" ht="13" x14ac:dyDescent="0.3">
      <c r="A51" s="143" t="s">
        <v>333</v>
      </c>
      <c r="B51" s="144"/>
      <c r="C51" s="144"/>
    </row>
    <row r="52" spans="1:8" ht="13" x14ac:dyDescent="0.3">
      <c r="A52" s="116" t="s">
        <v>69</v>
      </c>
      <c r="B52" s="116" t="s">
        <v>264</v>
      </c>
      <c r="C52" s="139" t="s">
        <v>265</v>
      </c>
      <c r="D52" s="116" t="s">
        <v>1</v>
      </c>
      <c r="E52" s="116" t="s">
        <v>2</v>
      </c>
      <c r="F52" s="116" t="s">
        <v>3</v>
      </c>
      <c r="G52" s="116" t="s">
        <v>4</v>
      </c>
      <c r="H52" s="116" t="s">
        <v>5</v>
      </c>
    </row>
    <row r="53" spans="1:8" x14ac:dyDescent="0.25">
      <c r="A53" s="142" t="s">
        <v>28</v>
      </c>
      <c r="B53" s="142" t="s">
        <v>71</v>
      </c>
      <c r="C53" s="142" t="s">
        <v>266</v>
      </c>
      <c r="D53" s="107">
        <f>D2*0.9</f>
        <v>0</v>
      </c>
      <c r="E53" s="107">
        <f t="shared" ref="E53:H53" si="0">E2*0.9</f>
        <v>0</v>
      </c>
      <c r="F53" s="107">
        <f t="shared" si="0"/>
        <v>0.30150000000000005</v>
      </c>
      <c r="G53" s="107">
        <f t="shared" si="0"/>
        <v>0.30150000000000005</v>
      </c>
      <c r="H53" s="107">
        <f t="shared" si="0"/>
        <v>0.30150000000000005</v>
      </c>
    </row>
    <row r="54" spans="1:8" x14ac:dyDescent="0.25">
      <c r="C54" s="142" t="s">
        <v>267</v>
      </c>
      <c r="D54" s="107">
        <f t="shared" ref="D54:H69" si="1">D3*0.9</f>
        <v>0</v>
      </c>
      <c r="E54" s="107">
        <f t="shared" si="1"/>
        <v>0</v>
      </c>
      <c r="F54" s="107">
        <f t="shared" si="1"/>
        <v>0.47820895522388057</v>
      </c>
      <c r="G54" s="107">
        <f t="shared" si="1"/>
        <v>0.47820895522388057</v>
      </c>
      <c r="H54" s="107">
        <f t="shared" si="1"/>
        <v>0.47820895522388057</v>
      </c>
    </row>
    <row r="55" spans="1:8" x14ac:dyDescent="0.25">
      <c r="C55" s="142" t="s">
        <v>268</v>
      </c>
      <c r="D55" s="107">
        <f t="shared" si="1"/>
        <v>0</v>
      </c>
      <c r="E55" s="107">
        <f t="shared" si="1"/>
        <v>0</v>
      </c>
      <c r="F55" s="107">
        <f t="shared" si="1"/>
        <v>0.34656716417910466</v>
      </c>
      <c r="G55" s="107">
        <f t="shared" si="1"/>
        <v>0.34656716417910466</v>
      </c>
      <c r="H55" s="107">
        <f t="shared" si="1"/>
        <v>0.34656716417910466</v>
      </c>
    </row>
    <row r="56" spans="1:8" x14ac:dyDescent="0.25">
      <c r="A56" s="142" t="s">
        <v>58</v>
      </c>
      <c r="B56" s="142" t="s">
        <v>66</v>
      </c>
      <c r="C56" s="142" t="s">
        <v>266</v>
      </c>
      <c r="D56" s="107">
        <f t="shared" si="1"/>
        <v>0</v>
      </c>
      <c r="E56" s="107">
        <f t="shared" si="1"/>
        <v>0</v>
      </c>
      <c r="F56" s="107">
        <f t="shared" si="1"/>
        <v>0.30150000000000005</v>
      </c>
      <c r="G56" s="107">
        <f t="shared" si="1"/>
        <v>0.30150000000000005</v>
      </c>
      <c r="H56" s="107">
        <f t="shared" si="1"/>
        <v>0.30150000000000005</v>
      </c>
    </row>
    <row r="57" spans="1:8" x14ac:dyDescent="0.25">
      <c r="C57" s="142" t="s">
        <v>268</v>
      </c>
      <c r="D57" s="107">
        <f t="shared" si="1"/>
        <v>0</v>
      </c>
      <c r="E57" s="107">
        <f t="shared" si="1"/>
        <v>0</v>
      </c>
      <c r="F57" s="107">
        <f t="shared" si="1"/>
        <v>0.23373134328358211</v>
      </c>
      <c r="G57" s="107">
        <f t="shared" si="1"/>
        <v>0.23373134328358211</v>
      </c>
      <c r="H57" s="107">
        <f t="shared" si="1"/>
        <v>0</v>
      </c>
    </row>
    <row r="58" spans="1:8" x14ac:dyDescent="0.25">
      <c r="B58" s="142" t="s">
        <v>65</v>
      </c>
      <c r="C58" s="142" t="s">
        <v>266</v>
      </c>
      <c r="D58" s="107">
        <f t="shared" si="1"/>
        <v>0</v>
      </c>
      <c r="E58" s="107">
        <f t="shared" si="1"/>
        <v>0</v>
      </c>
      <c r="F58" s="107">
        <f t="shared" si="1"/>
        <v>0.30150000000000005</v>
      </c>
      <c r="G58" s="107">
        <f t="shared" si="1"/>
        <v>0.30150000000000005</v>
      </c>
      <c r="H58" s="107">
        <f t="shared" si="1"/>
        <v>0.30150000000000005</v>
      </c>
    </row>
    <row r="59" spans="1:8" x14ac:dyDescent="0.25">
      <c r="C59" s="142" t="s">
        <v>268</v>
      </c>
      <c r="D59" s="107">
        <f t="shared" si="1"/>
        <v>0</v>
      </c>
      <c r="E59" s="107">
        <f t="shared" si="1"/>
        <v>0</v>
      </c>
      <c r="F59" s="107">
        <f t="shared" si="1"/>
        <v>0.23373134328358211</v>
      </c>
      <c r="G59" s="107">
        <f t="shared" si="1"/>
        <v>0.23373134328358211</v>
      </c>
      <c r="H59" s="107">
        <f t="shared" si="1"/>
        <v>0</v>
      </c>
    </row>
    <row r="60" spans="1:8" x14ac:dyDescent="0.25">
      <c r="A60" s="142" t="s">
        <v>136</v>
      </c>
      <c r="B60" s="142" t="s">
        <v>66</v>
      </c>
      <c r="C60" s="142" t="s">
        <v>266</v>
      </c>
      <c r="D60" s="107">
        <f t="shared" si="1"/>
        <v>0</v>
      </c>
      <c r="E60" s="107">
        <f t="shared" si="1"/>
        <v>0</v>
      </c>
      <c r="F60" s="107">
        <f t="shared" si="1"/>
        <v>0.30150000000000005</v>
      </c>
      <c r="G60" s="107">
        <f t="shared" si="1"/>
        <v>0.30150000000000005</v>
      </c>
      <c r="H60" s="107">
        <f t="shared" si="1"/>
        <v>0.30150000000000005</v>
      </c>
    </row>
    <row r="61" spans="1:8" x14ac:dyDescent="0.25">
      <c r="C61" s="142" t="s">
        <v>268</v>
      </c>
      <c r="D61" s="107">
        <f t="shared" si="1"/>
        <v>0</v>
      </c>
      <c r="E61" s="107">
        <f t="shared" si="1"/>
        <v>0</v>
      </c>
      <c r="F61" s="107">
        <f t="shared" si="1"/>
        <v>0.23373134328358211</v>
      </c>
      <c r="G61" s="107">
        <f t="shared" si="1"/>
        <v>0.23373134328358211</v>
      </c>
      <c r="H61" s="107">
        <f t="shared" si="1"/>
        <v>0</v>
      </c>
    </row>
    <row r="62" spans="1:8" x14ac:dyDescent="0.25">
      <c r="B62" s="142" t="s">
        <v>65</v>
      </c>
      <c r="C62" s="142" t="s">
        <v>266</v>
      </c>
      <c r="D62" s="107">
        <f t="shared" si="1"/>
        <v>0</v>
      </c>
      <c r="E62" s="107">
        <f t="shared" si="1"/>
        <v>0</v>
      </c>
      <c r="F62" s="107">
        <f t="shared" si="1"/>
        <v>0.30150000000000005</v>
      </c>
      <c r="G62" s="107">
        <f t="shared" si="1"/>
        <v>0.30150000000000005</v>
      </c>
      <c r="H62" s="107">
        <f t="shared" si="1"/>
        <v>0.30150000000000005</v>
      </c>
    </row>
    <row r="63" spans="1:8" x14ac:dyDescent="0.25">
      <c r="C63" s="142" t="s">
        <v>268</v>
      </c>
      <c r="D63" s="107">
        <f t="shared" si="1"/>
        <v>0</v>
      </c>
      <c r="E63" s="107">
        <f t="shared" si="1"/>
        <v>0</v>
      </c>
      <c r="F63" s="107">
        <f t="shared" si="1"/>
        <v>0.23373134328358211</v>
      </c>
      <c r="G63" s="107">
        <f t="shared" si="1"/>
        <v>0.23373134328358211</v>
      </c>
      <c r="H63" s="107">
        <f t="shared" si="1"/>
        <v>0</v>
      </c>
    </row>
    <row r="64" spans="1:8" x14ac:dyDescent="0.25">
      <c r="A64" s="142" t="s">
        <v>61</v>
      </c>
      <c r="B64" s="142" t="s">
        <v>66</v>
      </c>
      <c r="C64" s="142" t="s">
        <v>266</v>
      </c>
      <c r="D64" s="107">
        <f t="shared" si="1"/>
        <v>0</v>
      </c>
      <c r="E64" s="107">
        <f t="shared" si="1"/>
        <v>0</v>
      </c>
      <c r="F64" s="107">
        <f t="shared" si="1"/>
        <v>0.30150000000000005</v>
      </c>
      <c r="G64" s="107">
        <f t="shared" si="1"/>
        <v>0.30150000000000005</v>
      </c>
      <c r="H64" s="107">
        <f t="shared" si="1"/>
        <v>0.30150000000000005</v>
      </c>
    </row>
    <row r="65" spans="1:8" x14ac:dyDescent="0.25">
      <c r="C65" s="142" t="s">
        <v>268</v>
      </c>
      <c r="D65" s="107">
        <f t="shared" si="1"/>
        <v>0</v>
      </c>
      <c r="E65" s="107">
        <f t="shared" si="1"/>
        <v>0</v>
      </c>
      <c r="F65" s="107">
        <f t="shared" si="1"/>
        <v>0.63</v>
      </c>
      <c r="G65" s="107">
        <f t="shared" si="1"/>
        <v>0.55800000000000005</v>
      </c>
      <c r="H65" s="107">
        <f t="shared" si="1"/>
        <v>0.55800000000000005</v>
      </c>
    </row>
    <row r="66" spans="1:8" x14ac:dyDescent="0.25">
      <c r="B66" s="142" t="s">
        <v>65</v>
      </c>
      <c r="C66" s="142" t="s">
        <v>266</v>
      </c>
      <c r="D66" s="107">
        <f t="shared" si="1"/>
        <v>0</v>
      </c>
      <c r="E66" s="107">
        <f t="shared" si="1"/>
        <v>0</v>
      </c>
      <c r="F66" s="107">
        <f t="shared" si="1"/>
        <v>0.30150000000000005</v>
      </c>
      <c r="G66" s="107">
        <f t="shared" si="1"/>
        <v>0.30150000000000005</v>
      </c>
      <c r="H66" s="107">
        <f t="shared" si="1"/>
        <v>0.30150000000000005</v>
      </c>
    </row>
    <row r="67" spans="1:8" x14ac:dyDescent="0.25">
      <c r="C67" s="142" t="s">
        <v>268</v>
      </c>
      <c r="D67" s="107">
        <f t="shared" si="1"/>
        <v>0</v>
      </c>
      <c r="E67" s="107">
        <f t="shared" si="1"/>
        <v>0</v>
      </c>
      <c r="F67" s="107">
        <f t="shared" si="1"/>
        <v>0.75600000000000001</v>
      </c>
      <c r="G67" s="107">
        <f t="shared" si="1"/>
        <v>0.55800000000000005</v>
      </c>
      <c r="H67" s="107">
        <f t="shared" si="1"/>
        <v>0.55800000000000005</v>
      </c>
    </row>
    <row r="68" spans="1:8" x14ac:dyDescent="0.25">
      <c r="A68" s="142" t="s">
        <v>62</v>
      </c>
      <c r="B68" s="142" t="s">
        <v>27</v>
      </c>
      <c r="C68" s="142" t="s">
        <v>266</v>
      </c>
      <c r="D68" s="107">
        <f t="shared" si="1"/>
        <v>0.63</v>
      </c>
      <c r="E68" s="107">
        <f t="shared" si="1"/>
        <v>0</v>
      </c>
      <c r="F68" s="107">
        <f t="shared" si="1"/>
        <v>0</v>
      </c>
      <c r="G68" s="107">
        <f t="shared" si="1"/>
        <v>0</v>
      </c>
      <c r="H68" s="107">
        <f t="shared" si="1"/>
        <v>0</v>
      </c>
    </row>
    <row r="69" spans="1:8" x14ac:dyDescent="0.25">
      <c r="C69" s="142" t="s">
        <v>267</v>
      </c>
      <c r="D69" s="107">
        <f t="shared" si="1"/>
        <v>0.41400000000000003</v>
      </c>
      <c r="E69" s="107">
        <f t="shared" si="1"/>
        <v>0</v>
      </c>
      <c r="F69" s="107">
        <f t="shared" si="1"/>
        <v>0</v>
      </c>
      <c r="G69" s="107">
        <f t="shared" si="1"/>
        <v>0</v>
      </c>
      <c r="H69" s="107">
        <f t="shared" si="1"/>
        <v>0</v>
      </c>
    </row>
    <row r="70" spans="1:8" x14ac:dyDescent="0.25">
      <c r="A70" s="142" t="s">
        <v>63</v>
      </c>
      <c r="B70" s="142" t="s">
        <v>27</v>
      </c>
      <c r="C70" s="142" t="s">
        <v>266</v>
      </c>
      <c r="D70" s="107">
        <f t="shared" ref="D70:H85" si="2">D19*0.9</f>
        <v>0.63</v>
      </c>
      <c r="E70" s="107">
        <f t="shared" si="2"/>
        <v>0</v>
      </c>
      <c r="F70" s="107">
        <f t="shared" si="2"/>
        <v>0</v>
      </c>
      <c r="G70" s="107">
        <f t="shared" si="2"/>
        <v>0</v>
      </c>
      <c r="H70" s="107">
        <f t="shared" si="2"/>
        <v>0</v>
      </c>
    </row>
    <row r="71" spans="1:8" x14ac:dyDescent="0.25">
      <c r="C71" s="142" t="s">
        <v>267</v>
      </c>
      <c r="D71" s="107">
        <f t="shared" si="2"/>
        <v>0.41400000000000003</v>
      </c>
      <c r="E71" s="107">
        <f t="shared" si="2"/>
        <v>0</v>
      </c>
      <c r="F71" s="107">
        <f t="shared" si="2"/>
        <v>0</v>
      </c>
      <c r="G71" s="107">
        <f t="shared" si="2"/>
        <v>0</v>
      </c>
      <c r="H71" s="107">
        <f t="shared" si="2"/>
        <v>0</v>
      </c>
    </row>
    <row r="72" spans="1:8" x14ac:dyDescent="0.25">
      <c r="A72" s="142" t="s">
        <v>64</v>
      </c>
      <c r="B72" s="142" t="s">
        <v>27</v>
      </c>
      <c r="C72" s="142" t="s">
        <v>266</v>
      </c>
      <c r="D72" s="107">
        <f t="shared" si="2"/>
        <v>0.63</v>
      </c>
      <c r="E72" s="107">
        <f t="shared" si="2"/>
        <v>0</v>
      </c>
      <c r="F72" s="107">
        <f t="shared" si="2"/>
        <v>0</v>
      </c>
      <c r="G72" s="107">
        <f t="shared" si="2"/>
        <v>0</v>
      </c>
      <c r="H72" s="107">
        <f t="shared" si="2"/>
        <v>0</v>
      </c>
    </row>
    <row r="73" spans="1:8" x14ac:dyDescent="0.25">
      <c r="C73" s="142" t="s">
        <v>267</v>
      </c>
      <c r="D73" s="107">
        <f t="shared" si="2"/>
        <v>0.41400000000000003</v>
      </c>
      <c r="E73" s="107">
        <f t="shared" si="2"/>
        <v>0</v>
      </c>
      <c r="F73" s="107">
        <f t="shared" si="2"/>
        <v>0</v>
      </c>
      <c r="G73" s="107">
        <f t="shared" si="2"/>
        <v>0</v>
      </c>
      <c r="H73" s="107">
        <f t="shared" si="2"/>
        <v>0</v>
      </c>
    </row>
    <row r="74" spans="1:8" x14ac:dyDescent="0.25">
      <c r="A74" s="142" t="s">
        <v>79</v>
      </c>
      <c r="B74" s="142" t="s">
        <v>71</v>
      </c>
      <c r="C74" s="142" t="s">
        <v>266</v>
      </c>
      <c r="D74" s="107">
        <f t="shared" si="2"/>
        <v>0.9</v>
      </c>
      <c r="E74" s="107">
        <f t="shared" si="2"/>
        <v>0.9</v>
      </c>
      <c r="F74" s="107">
        <f t="shared" si="2"/>
        <v>0.9</v>
      </c>
      <c r="G74" s="107">
        <f t="shared" si="2"/>
        <v>0.9</v>
      </c>
      <c r="H74" s="107">
        <f t="shared" si="2"/>
        <v>0.9</v>
      </c>
    </row>
    <row r="75" spans="1:8" x14ac:dyDescent="0.25">
      <c r="C75" s="142" t="s">
        <v>267</v>
      </c>
      <c r="D75" s="107">
        <f t="shared" si="2"/>
        <v>0</v>
      </c>
      <c r="E75" s="107">
        <f t="shared" si="2"/>
        <v>0</v>
      </c>
      <c r="F75" s="107">
        <f t="shared" si="2"/>
        <v>0</v>
      </c>
      <c r="G75" s="107">
        <f t="shared" si="2"/>
        <v>0</v>
      </c>
      <c r="H75" s="107">
        <f t="shared" si="2"/>
        <v>0</v>
      </c>
    </row>
    <row r="76" spans="1:8" x14ac:dyDescent="0.25">
      <c r="C76" s="142" t="s">
        <v>268</v>
      </c>
      <c r="D76" s="107">
        <f t="shared" si="2"/>
        <v>0</v>
      </c>
      <c r="E76" s="107">
        <f t="shared" si="2"/>
        <v>0</v>
      </c>
      <c r="F76" s="107">
        <f t="shared" si="2"/>
        <v>0</v>
      </c>
      <c r="G76" s="107">
        <f t="shared" si="2"/>
        <v>0</v>
      </c>
      <c r="H76" s="107">
        <f t="shared" si="2"/>
        <v>0</v>
      </c>
    </row>
    <row r="77" spans="1:8" x14ac:dyDescent="0.25">
      <c r="A77" s="142" t="s">
        <v>80</v>
      </c>
      <c r="B77" s="142" t="s">
        <v>71</v>
      </c>
      <c r="C77" s="142" t="s">
        <v>266</v>
      </c>
      <c r="D77" s="107">
        <f t="shared" si="2"/>
        <v>0.9</v>
      </c>
      <c r="E77" s="107">
        <f t="shared" si="2"/>
        <v>0.9</v>
      </c>
      <c r="F77" s="107">
        <f t="shared" si="2"/>
        <v>0.9</v>
      </c>
      <c r="G77" s="107">
        <f t="shared" si="2"/>
        <v>0.9</v>
      </c>
      <c r="H77" s="107">
        <f t="shared" si="2"/>
        <v>0.9</v>
      </c>
    </row>
    <row r="78" spans="1:8" x14ac:dyDescent="0.25">
      <c r="C78" s="142" t="s">
        <v>267</v>
      </c>
      <c r="D78" s="107">
        <f t="shared" si="2"/>
        <v>0</v>
      </c>
      <c r="E78" s="107">
        <f t="shared" si="2"/>
        <v>0</v>
      </c>
      <c r="F78" s="107">
        <f t="shared" si="2"/>
        <v>0</v>
      </c>
      <c r="G78" s="107">
        <f t="shared" si="2"/>
        <v>0</v>
      </c>
      <c r="H78" s="107">
        <f t="shared" si="2"/>
        <v>0</v>
      </c>
    </row>
    <row r="79" spans="1:8" x14ac:dyDescent="0.25">
      <c r="C79" s="142" t="s">
        <v>268</v>
      </c>
      <c r="D79" s="107">
        <f t="shared" si="2"/>
        <v>0</v>
      </c>
      <c r="E79" s="107">
        <f t="shared" si="2"/>
        <v>0</v>
      </c>
      <c r="F79" s="107">
        <f t="shared" si="2"/>
        <v>0</v>
      </c>
      <c r="G79" s="107">
        <f t="shared" si="2"/>
        <v>0</v>
      </c>
      <c r="H79" s="107">
        <f t="shared" si="2"/>
        <v>0</v>
      </c>
    </row>
    <row r="80" spans="1:8" x14ac:dyDescent="0.25">
      <c r="A80" s="142" t="s">
        <v>81</v>
      </c>
      <c r="B80" s="142" t="s">
        <v>71</v>
      </c>
      <c r="C80" s="142" t="s">
        <v>266</v>
      </c>
      <c r="D80" s="107">
        <f t="shared" si="2"/>
        <v>0.9</v>
      </c>
      <c r="E80" s="107">
        <f t="shared" si="2"/>
        <v>0.9</v>
      </c>
      <c r="F80" s="107">
        <f t="shared" si="2"/>
        <v>0.9</v>
      </c>
      <c r="G80" s="107">
        <f t="shared" si="2"/>
        <v>0.9</v>
      </c>
      <c r="H80" s="107">
        <f t="shared" si="2"/>
        <v>0.9</v>
      </c>
    </row>
    <row r="81" spans="1:8" x14ac:dyDescent="0.25">
      <c r="C81" s="142" t="s">
        <v>267</v>
      </c>
      <c r="D81" s="107">
        <f t="shared" si="2"/>
        <v>0</v>
      </c>
      <c r="E81" s="107">
        <f t="shared" si="2"/>
        <v>0</v>
      </c>
      <c r="F81" s="107">
        <f t="shared" si="2"/>
        <v>0</v>
      </c>
      <c r="G81" s="107">
        <f t="shared" si="2"/>
        <v>0</v>
      </c>
      <c r="H81" s="107">
        <f t="shared" si="2"/>
        <v>0</v>
      </c>
    </row>
    <row r="82" spans="1:8" x14ac:dyDescent="0.25">
      <c r="C82" s="142" t="s">
        <v>268</v>
      </c>
      <c r="D82" s="107">
        <f t="shared" si="2"/>
        <v>0</v>
      </c>
      <c r="E82" s="107">
        <f t="shared" si="2"/>
        <v>0</v>
      </c>
      <c r="F82" s="107">
        <f t="shared" si="2"/>
        <v>0</v>
      </c>
      <c r="G82" s="107">
        <f t="shared" si="2"/>
        <v>0</v>
      </c>
      <c r="H82" s="107">
        <f t="shared" si="2"/>
        <v>0</v>
      </c>
    </row>
    <row r="83" spans="1:8" x14ac:dyDescent="0.25">
      <c r="A83" s="142" t="s">
        <v>82</v>
      </c>
      <c r="B83" s="142" t="s">
        <v>71</v>
      </c>
      <c r="C83" s="142" t="s">
        <v>266</v>
      </c>
      <c r="D83" s="107">
        <f t="shared" si="2"/>
        <v>0.9</v>
      </c>
      <c r="E83" s="107">
        <f t="shared" si="2"/>
        <v>0.9</v>
      </c>
      <c r="F83" s="107">
        <f t="shared" si="2"/>
        <v>0.9</v>
      </c>
      <c r="G83" s="107">
        <f t="shared" si="2"/>
        <v>0.9</v>
      </c>
      <c r="H83" s="107">
        <f t="shared" si="2"/>
        <v>0.9</v>
      </c>
    </row>
    <row r="84" spans="1:8" x14ac:dyDescent="0.25">
      <c r="C84" s="142" t="s">
        <v>267</v>
      </c>
      <c r="D84" s="107">
        <f t="shared" si="2"/>
        <v>0</v>
      </c>
      <c r="E84" s="107">
        <f t="shared" si="2"/>
        <v>0</v>
      </c>
      <c r="F84" s="107">
        <f t="shared" si="2"/>
        <v>0</v>
      </c>
      <c r="G84" s="107">
        <f t="shared" si="2"/>
        <v>0</v>
      </c>
      <c r="H84" s="107">
        <f t="shared" si="2"/>
        <v>0</v>
      </c>
    </row>
    <row r="85" spans="1:8" x14ac:dyDescent="0.25">
      <c r="C85" s="142" t="s">
        <v>268</v>
      </c>
      <c r="D85" s="107">
        <f t="shared" si="2"/>
        <v>0</v>
      </c>
      <c r="E85" s="107">
        <f t="shared" si="2"/>
        <v>0</v>
      </c>
      <c r="F85" s="107">
        <f t="shared" si="2"/>
        <v>0</v>
      </c>
      <c r="G85" s="107">
        <f t="shared" si="2"/>
        <v>0</v>
      </c>
      <c r="H85" s="107">
        <f t="shared" si="2"/>
        <v>0</v>
      </c>
    </row>
    <row r="86" spans="1:8" x14ac:dyDescent="0.25">
      <c r="A86" s="142" t="s">
        <v>83</v>
      </c>
      <c r="B86" s="142" t="s">
        <v>71</v>
      </c>
      <c r="C86" s="142" t="s">
        <v>266</v>
      </c>
      <c r="D86" s="107">
        <f t="shared" ref="D86:H100" si="3">D35*0.9</f>
        <v>0.9</v>
      </c>
      <c r="E86" s="107">
        <f t="shared" si="3"/>
        <v>0.9</v>
      </c>
      <c r="F86" s="107">
        <f t="shared" si="3"/>
        <v>0.9</v>
      </c>
      <c r="G86" s="107">
        <f t="shared" si="3"/>
        <v>0.9</v>
      </c>
      <c r="H86" s="107">
        <f t="shared" si="3"/>
        <v>0.9</v>
      </c>
    </row>
    <row r="87" spans="1:8" x14ac:dyDescent="0.25">
      <c r="C87" s="142" t="s">
        <v>267</v>
      </c>
      <c r="D87" s="107">
        <f t="shared" si="3"/>
        <v>0</v>
      </c>
      <c r="E87" s="107">
        <f t="shared" si="3"/>
        <v>0</v>
      </c>
      <c r="F87" s="107">
        <f t="shared" si="3"/>
        <v>0</v>
      </c>
      <c r="G87" s="107">
        <f t="shared" si="3"/>
        <v>0</v>
      </c>
      <c r="H87" s="107">
        <f t="shared" si="3"/>
        <v>0</v>
      </c>
    </row>
    <row r="88" spans="1:8" x14ac:dyDescent="0.25">
      <c r="C88" s="142" t="s">
        <v>268</v>
      </c>
      <c r="D88" s="107">
        <f t="shared" si="3"/>
        <v>0</v>
      </c>
      <c r="E88" s="107">
        <f t="shared" si="3"/>
        <v>0</v>
      </c>
      <c r="F88" s="107">
        <f t="shared" si="3"/>
        <v>0</v>
      </c>
      <c r="G88" s="107">
        <f t="shared" si="3"/>
        <v>0</v>
      </c>
      <c r="H88" s="107">
        <f t="shared" si="3"/>
        <v>0</v>
      </c>
    </row>
    <row r="89" spans="1:8" x14ac:dyDescent="0.25">
      <c r="A89" s="142" t="s">
        <v>60</v>
      </c>
      <c r="B89" s="142" t="s">
        <v>71</v>
      </c>
      <c r="C89" s="142" t="s">
        <v>266</v>
      </c>
      <c r="D89" s="107">
        <f t="shared" si="3"/>
        <v>0.27</v>
      </c>
      <c r="E89" s="107">
        <f t="shared" si="3"/>
        <v>0.27</v>
      </c>
      <c r="F89" s="107">
        <f t="shared" si="3"/>
        <v>0.27</v>
      </c>
      <c r="G89" s="107">
        <f t="shared" si="3"/>
        <v>0.27</v>
      </c>
      <c r="H89" s="107">
        <f t="shared" si="3"/>
        <v>0.27</v>
      </c>
    </row>
    <row r="90" spans="1:8" x14ac:dyDescent="0.25">
      <c r="C90" s="142" t="s">
        <v>267</v>
      </c>
      <c r="D90" s="107">
        <f t="shared" si="3"/>
        <v>0.45</v>
      </c>
      <c r="E90" s="107">
        <f t="shared" si="3"/>
        <v>0.45</v>
      </c>
      <c r="F90" s="107">
        <f t="shared" si="3"/>
        <v>0.45</v>
      </c>
      <c r="G90" s="107">
        <f t="shared" si="3"/>
        <v>0.45</v>
      </c>
      <c r="H90" s="107">
        <f t="shared" si="3"/>
        <v>0.45</v>
      </c>
    </row>
    <row r="91" spans="1:8" x14ac:dyDescent="0.25">
      <c r="C91" s="142" t="s">
        <v>268</v>
      </c>
      <c r="D91" s="107">
        <f t="shared" si="3"/>
        <v>0.58500000000000008</v>
      </c>
      <c r="E91" s="107">
        <f t="shared" si="3"/>
        <v>0.58500000000000008</v>
      </c>
      <c r="F91" s="107">
        <f t="shared" si="3"/>
        <v>0.58500000000000008</v>
      </c>
      <c r="G91" s="107">
        <f t="shared" si="3"/>
        <v>0.58500000000000008</v>
      </c>
      <c r="H91" s="107">
        <f t="shared" si="3"/>
        <v>0.58500000000000008</v>
      </c>
    </row>
    <row r="92" spans="1:8" x14ac:dyDescent="0.25">
      <c r="B92" s="142" t="s">
        <v>16</v>
      </c>
      <c r="C92" s="142" t="s">
        <v>266</v>
      </c>
      <c r="D92" s="107">
        <f t="shared" si="3"/>
        <v>0.27</v>
      </c>
      <c r="E92" s="107">
        <f t="shared" si="3"/>
        <v>0.27</v>
      </c>
      <c r="F92" s="107">
        <f t="shared" si="3"/>
        <v>0.27</v>
      </c>
      <c r="G92" s="107">
        <f t="shared" si="3"/>
        <v>0.27</v>
      </c>
      <c r="H92" s="107">
        <f t="shared" si="3"/>
        <v>0.27</v>
      </c>
    </row>
    <row r="93" spans="1:8" x14ac:dyDescent="0.25">
      <c r="C93" s="142" t="s">
        <v>267</v>
      </c>
      <c r="D93" s="107">
        <f t="shared" si="3"/>
        <v>0.441</v>
      </c>
      <c r="E93" s="107">
        <f t="shared" si="3"/>
        <v>0.441</v>
      </c>
      <c r="F93" s="107">
        <f t="shared" si="3"/>
        <v>0.441</v>
      </c>
      <c r="G93" s="107">
        <f t="shared" si="3"/>
        <v>0.441</v>
      </c>
      <c r="H93" s="107">
        <f t="shared" si="3"/>
        <v>0.441</v>
      </c>
    </row>
    <row r="94" spans="1:8" x14ac:dyDescent="0.25">
      <c r="C94" s="142" t="s">
        <v>268</v>
      </c>
      <c r="D94" s="107">
        <f t="shared" si="3"/>
        <v>0.46800000000000003</v>
      </c>
      <c r="E94" s="107">
        <f t="shared" si="3"/>
        <v>0.46800000000000003</v>
      </c>
      <c r="F94" s="107">
        <f t="shared" si="3"/>
        <v>0.46800000000000003</v>
      </c>
      <c r="G94" s="107">
        <f t="shared" si="3"/>
        <v>0.46800000000000003</v>
      </c>
      <c r="H94" s="107">
        <f t="shared" si="3"/>
        <v>0.46800000000000003</v>
      </c>
    </row>
    <row r="95" spans="1:8" x14ac:dyDescent="0.25">
      <c r="A95" s="142" t="s">
        <v>84</v>
      </c>
      <c r="B95" s="142" t="s">
        <v>71</v>
      </c>
      <c r="C95" s="142" t="s">
        <v>266</v>
      </c>
      <c r="D95" s="107">
        <f t="shared" si="3"/>
        <v>0.79200000000000004</v>
      </c>
      <c r="E95" s="107">
        <f t="shared" si="3"/>
        <v>0.79200000000000004</v>
      </c>
      <c r="F95" s="107">
        <f t="shared" si="3"/>
        <v>0.79200000000000004</v>
      </c>
      <c r="G95" s="107">
        <f t="shared" si="3"/>
        <v>0.79200000000000004</v>
      </c>
      <c r="H95" s="107">
        <f t="shared" si="3"/>
        <v>0.79200000000000004</v>
      </c>
    </row>
    <row r="96" spans="1:8" x14ac:dyDescent="0.25">
      <c r="C96" s="142" t="s">
        <v>267</v>
      </c>
      <c r="D96" s="107">
        <f t="shared" si="3"/>
        <v>0.83700000000000008</v>
      </c>
      <c r="E96" s="107">
        <f t="shared" si="3"/>
        <v>0.83700000000000008</v>
      </c>
      <c r="F96" s="107">
        <f t="shared" si="3"/>
        <v>0.83700000000000008</v>
      </c>
      <c r="G96" s="107">
        <f t="shared" si="3"/>
        <v>0.83700000000000008</v>
      </c>
      <c r="H96" s="107">
        <f t="shared" si="3"/>
        <v>0.83700000000000008</v>
      </c>
    </row>
    <row r="97" spans="1:8" x14ac:dyDescent="0.25">
      <c r="A97" s="142" t="s">
        <v>85</v>
      </c>
      <c r="B97" s="142" t="s">
        <v>71</v>
      </c>
      <c r="C97" s="142" t="s">
        <v>266</v>
      </c>
      <c r="D97" s="107">
        <f t="shared" si="3"/>
        <v>0.9</v>
      </c>
      <c r="E97" s="107">
        <f t="shared" si="3"/>
        <v>0.9</v>
      </c>
      <c r="F97" s="107">
        <f t="shared" si="3"/>
        <v>0.9</v>
      </c>
      <c r="G97" s="107">
        <f t="shared" si="3"/>
        <v>0.9</v>
      </c>
      <c r="H97" s="107">
        <f t="shared" si="3"/>
        <v>0.9</v>
      </c>
    </row>
    <row r="98" spans="1:8" x14ac:dyDescent="0.25">
      <c r="C98" s="142" t="s">
        <v>267</v>
      </c>
      <c r="D98" s="107">
        <f t="shared" si="3"/>
        <v>0.77400000000000002</v>
      </c>
      <c r="E98" s="107">
        <f t="shared" si="3"/>
        <v>0.77400000000000002</v>
      </c>
      <c r="F98" s="107">
        <f t="shared" si="3"/>
        <v>0.77400000000000002</v>
      </c>
      <c r="G98" s="107">
        <f t="shared" si="3"/>
        <v>0.77400000000000002</v>
      </c>
      <c r="H98" s="107">
        <f t="shared" si="3"/>
        <v>0.77400000000000002</v>
      </c>
    </row>
    <row r="99" spans="1:8" x14ac:dyDescent="0.25">
      <c r="A99" s="142" t="s">
        <v>195</v>
      </c>
      <c r="B99" s="142" t="s">
        <v>13</v>
      </c>
      <c r="C99" s="142" t="s">
        <v>266</v>
      </c>
      <c r="D99" s="107">
        <f t="shared" si="3"/>
        <v>0.52200000000000002</v>
      </c>
      <c r="E99" s="107">
        <f t="shared" si="3"/>
        <v>0.52200000000000002</v>
      </c>
      <c r="F99" s="107">
        <f t="shared" si="3"/>
        <v>0</v>
      </c>
      <c r="G99" s="107">
        <f t="shared" si="3"/>
        <v>0</v>
      </c>
      <c r="H99" s="107">
        <f t="shared" si="3"/>
        <v>0</v>
      </c>
    </row>
    <row r="100" spans="1:8" x14ac:dyDescent="0.25">
      <c r="C100" s="142" t="s">
        <v>267</v>
      </c>
      <c r="D100" s="107">
        <f t="shared" si="3"/>
        <v>0.45900000000000002</v>
      </c>
      <c r="E100" s="107">
        <f t="shared" si="3"/>
        <v>0.45900000000000002</v>
      </c>
      <c r="F100" s="107">
        <f t="shared" si="3"/>
        <v>0</v>
      </c>
      <c r="G100" s="107">
        <f t="shared" si="3"/>
        <v>0</v>
      </c>
      <c r="H100" s="107">
        <f t="shared" si="3"/>
        <v>0</v>
      </c>
    </row>
    <row r="102" spans="1:8" s="131" customFormat="1" ht="13" x14ac:dyDescent="0.3">
      <c r="A102" s="143" t="s">
        <v>336</v>
      </c>
      <c r="B102" s="144"/>
      <c r="C102" s="144"/>
    </row>
    <row r="103" spans="1:8" ht="13" x14ac:dyDescent="0.3">
      <c r="A103" s="116" t="s">
        <v>69</v>
      </c>
      <c r="B103" s="116" t="s">
        <v>264</v>
      </c>
      <c r="C103" s="139" t="s">
        <v>265</v>
      </c>
      <c r="D103" s="116" t="s">
        <v>1</v>
      </c>
      <c r="E103" s="116" t="s">
        <v>2</v>
      </c>
      <c r="F103" s="116" t="s">
        <v>3</v>
      </c>
      <c r="G103" s="116" t="s">
        <v>4</v>
      </c>
      <c r="H103" s="116" t="s">
        <v>5</v>
      </c>
    </row>
    <row r="104" spans="1:8" x14ac:dyDescent="0.25">
      <c r="A104" s="142" t="s">
        <v>28</v>
      </c>
      <c r="B104" s="142" t="s">
        <v>71</v>
      </c>
      <c r="C104" s="142" t="s">
        <v>266</v>
      </c>
      <c r="D104" s="107">
        <f>D2*1.05</f>
        <v>0</v>
      </c>
      <c r="E104" s="107">
        <f t="shared" ref="E104:H104" si="4">E2*1.05</f>
        <v>0</v>
      </c>
      <c r="F104" s="107">
        <f t="shared" si="4"/>
        <v>0.35175000000000006</v>
      </c>
      <c r="G104" s="107">
        <f t="shared" si="4"/>
        <v>0.35175000000000006</v>
      </c>
      <c r="H104" s="107">
        <f t="shared" si="4"/>
        <v>0.35175000000000006</v>
      </c>
    </row>
    <row r="105" spans="1:8" x14ac:dyDescent="0.25">
      <c r="C105" s="142" t="s">
        <v>267</v>
      </c>
      <c r="D105" s="107">
        <f t="shared" ref="D105:H120" si="5">D3*1.05</f>
        <v>0</v>
      </c>
      <c r="E105" s="107">
        <f t="shared" si="5"/>
        <v>0</v>
      </c>
      <c r="F105" s="107">
        <f t="shared" si="5"/>
        <v>0.55791044776119403</v>
      </c>
      <c r="G105" s="107">
        <f t="shared" si="5"/>
        <v>0.55791044776119403</v>
      </c>
      <c r="H105" s="107">
        <f t="shared" si="5"/>
        <v>0.55791044776119403</v>
      </c>
    </row>
    <row r="106" spans="1:8" x14ac:dyDescent="0.25">
      <c r="C106" s="142" t="s">
        <v>268</v>
      </c>
      <c r="D106" s="107">
        <f t="shared" si="5"/>
        <v>0</v>
      </c>
      <c r="E106" s="107">
        <f t="shared" si="5"/>
        <v>0</v>
      </c>
      <c r="F106" s="107">
        <f t="shared" si="5"/>
        <v>0.40432835820895546</v>
      </c>
      <c r="G106" s="107">
        <f t="shared" si="5"/>
        <v>0.40432835820895546</v>
      </c>
      <c r="H106" s="107">
        <f t="shared" si="5"/>
        <v>0.40432835820895546</v>
      </c>
    </row>
    <row r="107" spans="1:8" x14ac:dyDescent="0.25">
      <c r="A107" s="142" t="s">
        <v>58</v>
      </c>
      <c r="B107" s="142" t="s">
        <v>66</v>
      </c>
      <c r="C107" s="142" t="s">
        <v>266</v>
      </c>
      <c r="D107" s="107">
        <f t="shared" si="5"/>
        <v>0</v>
      </c>
      <c r="E107" s="107">
        <f t="shared" si="5"/>
        <v>0</v>
      </c>
      <c r="F107" s="107">
        <f t="shared" si="5"/>
        <v>0.35175000000000006</v>
      </c>
      <c r="G107" s="107">
        <f t="shared" si="5"/>
        <v>0.35175000000000006</v>
      </c>
      <c r="H107" s="107">
        <f t="shared" si="5"/>
        <v>0.35175000000000006</v>
      </c>
    </row>
    <row r="108" spans="1:8" x14ac:dyDescent="0.25">
      <c r="C108" s="142" t="s">
        <v>268</v>
      </c>
      <c r="D108" s="107">
        <f t="shared" si="5"/>
        <v>0</v>
      </c>
      <c r="E108" s="107">
        <f t="shared" si="5"/>
        <v>0</v>
      </c>
      <c r="F108" s="107">
        <f t="shared" si="5"/>
        <v>0.27268656716417916</v>
      </c>
      <c r="G108" s="107">
        <f t="shared" si="5"/>
        <v>0.27268656716417916</v>
      </c>
      <c r="H108" s="107">
        <f t="shared" si="5"/>
        <v>0</v>
      </c>
    </row>
    <row r="109" spans="1:8" x14ac:dyDescent="0.25">
      <c r="B109" s="142" t="s">
        <v>65</v>
      </c>
      <c r="C109" s="142" t="s">
        <v>266</v>
      </c>
      <c r="D109" s="107">
        <f t="shared" si="5"/>
        <v>0</v>
      </c>
      <c r="E109" s="107">
        <f t="shared" si="5"/>
        <v>0</v>
      </c>
      <c r="F109" s="107">
        <f t="shared" si="5"/>
        <v>0.35175000000000006</v>
      </c>
      <c r="G109" s="107">
        <f t="shared" si="5"/>
        <v>0.35175000000000006</v>
      </c>
      <c r="H109" s="107">
        <f t="shared" si="5"/>
        <v>0.35175000000000006</v>
      </c>
    </row>
    <row r="110" spans="1:8" x14ac:dyDescent="0.25">
      <c r="C110" s="142" t="s">
        <v>268</v>
      </c>
      <c r="D110" s="107">
        <f t="shared" si="5"/>
        <v>0</v>
      </c>
      <c r="E110" s="107">
        <f t="shared" si="5"/>
        <v>0</v>
      </c>
      <c r="F110" s="107">
        <f t="shared" si="5"/>
        <v>0.27268656716417916</v>
      </c>
      <c r="G110" s="107">
        <f t="shared" si="5"/>
        <v>0.27268656716417916</v>
      </c>
      <c r="H110" s="107">
        <f t="shared" si="5"/>
        <v>0</v>
      </c>
    </row>
    <row r="111" spans="1:8" x14ac:dyDescent="0.25">
      <c r="A111" s="142" t="s">
        <v>136</v>
      </c>
      <c r="B111" s="142" t="s">
        <v>66</v>
      </c>
      <c r="C111" s="142" t="s">
        <v>266</v>
      </c>
      <c r="D111" s="107">
        <f t="shared" si="5"/>
        <v>0</v>
      </c>
      <c r="E111" s="107">
        <f t="shared" si="5"/>
        <v>0</v>
      </c>
      <c r="F111" s="107">
        <f t="shared" si="5"/>
        <v>0.35175000000000006</v>
      </c>
      <c r="G111" s="107">
        <f t="shared" si="5"/>
        <v>0.35175000000000006</v>
      </c>
      <c r="H111" s="107">
        <f t="shared" si="5"/>
        <v>0.35175000000000006</v>
      </c>
    </row>
    <row r="112" spans="1:8" x14ac:dyDescent="0.25">
      <c r="C112" s="142" t="s">
        <v>268</v>
      </c>
      <c r="D112" s="107">
        <f t="shared" si="5"/>
        <v>0</v>
      </c>
      <c r="E112" s="107">
        <f t="shared" si="5"/>
        <v>0</v>
      </c>
      <c r="F112" s="107">
        <f t="shared" si="5"/>
        <v>0.27268656716417916</v>
      </c>
      <c r="G112" s="107">
        <f t="shared" si="5"/>
        <v>0.27268656716417916</v>
      </c>
      <c r="H112" s="107">
        <f t="shared" si="5"/>
        <v>0</v>
      </c>
    </row>
    <row r="113" spans="1:8" x14ac:dyDescent="0.25">
      <c r="B113" s="142" t="s">
        <v>65</v>
      </c>
      <c r="C113" s="142" t="s">
        <v>266</v>
      </c>
      <c r="D113" s="107">
        <f t="shared" si="5"/>
        <v>0</v>
      </c>
      <c r="E113" s="107">
        <f t="shared" si="5"/>
        <v>0</v>
      </c>
      <c r="F113" s="107">
        <f t="shared" si="5"/>
        <v>0.35175000000000006</v>
      </c>
      <c r="G113" s="107">
        <f t="shared" si="5"/>
        <v>0.35175000000000006</v>
      </c>
      <c r="H113" s="107">
        <f t="shared" si="5"/>
        <v>0.35175000000000006</v>
      </c>
    </row>
    <row r="114" spans="1:8" x14ac:dyDescent="0.25">
      <c r="C114" s="142" t="s">
        <v>268</v>
      </c>
      <c r="D114" s="107">
        <f t="shared" si="5"/>
        <v>0</v>
      </c>
      <c r="E114" s="107">
        <f t="shared" si="5"/>
        <v>0</v>
      </c>
      <c r="F114" s="107">
        <f t="shared" si="5"/>
        <v>0.27268656716417916</v>
      </c>
      <c r="G114" s="107">
        <f t="shared" si="5"/>
        <v>0.27268656716417916</v>
      </c>
      <c r="H114" s="107">
        <f t="shared" si="5"/>
        <v>0</v>
      </c>
    </row>
    <row r="115" spans="1:8" x14ac:dyDescent="0.25">
      <c r="A115" s="142" t="s">
        <v>61</v>
      </c>
      <c r="B115" s="142" t="s">
        <v>66</v>
      </c>
      <c r="C115" s="142" t="s">
        <v>266</v>
      </c>
      <c r="D115" s="107">
        <f t="shared" si="5"/>
        <v>0</v>
      </c>
      <c r="E115" s="107">
        <f t="shared" si="5"/>
        <v>0</v>
      </c>
      <c r="F115" s="107">
        <f t="shared" si="5"/>
        <v>0.35175000000000006</v>
      </c>
      <c r="G115" s="107">
        <f t="shared" si="5"/>
        <v>0.35175000000000006</v>
      </c>
      <c r="H115" s="107">
        <f t="shared" si="5"/>
        <v>0.35175000000000006</v>
      </c>
    </row>
    <row r="116" spans="1:8" x14ac:dyDescent="0.25">
      <c r="C116" s="142" t="s">
        <v>268</v>
      </c>
      <c r="D116" s="107">
        <f t="shared" si="5"/>
        <v>0</v>
      </c>
      <c r="E116" s="107">
        <f t="shared" si="5"/>
        <v>0</v>
      </c>
      <c r="F116" s="107">
        <f t="shared" si="5"/>
        <v>0.73499999999999999</v>
      </c>
      <c r="G116" s="107">
        <f t="shared" si="5"/>
        <v>0.65100000000000002</v>
      </c>
      <c r="H116" s="107">
        <f t="shared" si="5"/>
        <v>0.65100000000000002</v>
      </c>
    </row>
    <row r="117" spans="1:8" x14ac:dyDescent="0.25">
      <c r="B117" s="142" t="s">
        <v>65</v>
      </c>
      <c r="C117" s="142" t="s">
        <v>266</v>
      </c>
      <c r="D117" s="107">
        <f t="shared" si="5"/>
        <v>0</v>
      </c>
      <c r="E117" s="107">
        <f t="shared" si="5"/>
        <v>0</v>
      </c>
      <c r="F117" s="107">
        <f t="shared" si="5"/>
        <v>0.35175000000000006</v>
      </c>
      <c r="G117" s="107">
        <f t="shared" si="5"/>
        <v>0.35175000000000006</v>
      </c>
      <c r="H117" s="107">
        <f t="shared" si="5"/>
        <v>0.35175000000000006</v>
      </c>
    </row>
    <row r="118" spans="1:8" x14ac:dyDescent="0.25">
      <c r="C118" s="142" t="s">
        <v>268</v>
      </c>
      <c r="D118" s="107">
        <f t="shared" si="5"/>
        <v>0</v>
      </c>
      <c r="E118" s="107">
        <f t="shared" si="5"/>
        <v>0</v>
      </c>
      <c r="F118" s="107">
        <f t="shared" si="5"/>
        <v>0.88200000000000001</v>
      </c>
      <c r="G118" s="107">
        <f t="shared" si="5"/>
        <v>0.65100000000000002</v>
      </c>
      <c r="H118" s="107">
        <f t="shared" si="5"/>
        <v>0.65100000000000002</v>
      </c>
    </row>
    <row r="119" spans="1:8" x14ac:dyDescent="0.25">
      <c r="A119" s="142" t="s">
        <v>62</v>
      </c>
      <c r="B119" s="142" t="s">
        <v>27</v>
      </c>
      <c r="C119" s="142" t="s">
        <v>266</v>
      </c>
      <c r="D119" s="107">
        <f t="shared" si="5"/>
        <v>0.73499999999999999</v>
      </c>
      <c r="E119" s="107">
        <f t="shared" si="5"/>
        <v>0</v>
      </c>
      <c r="F119" s="107">
        <f t="shared" si="5"/>
        <v>0</v>
      </c>
      <c r="G119" s="107">
        <f t="shared" si="5"/>
        <v>0</v>
      </c>
      <c r="H119" s="107">
        <f t="shared" si="5"/>
        <v>0</v>
      </c>
    </row>
    <row r="120" spans="1:8" x14ac:dyDescent="0.25">
      <c r="C120" s="142" t="s">
        <v>267</v>
      </c>
      <c r="D120" s="107">
        <f t="shared" si="5"/>
        <v>0.48300000000000004</v>
      </c>
      <c r="E120" s="107">
        <f t="shared" si="5"/>
        <v>0</v>
      </c>
      <c r="F120" s="107">
        <f t="shared" si="5"/>
        <v>0</v>
      </c>
      <c r="G120" s="107">
        <f t="shared" si="5"/>
        <v>0</v>
      </c>
      <c r="H120" s="107">
        <f t="shared" si="5"/>
        <v>0</v>
      </c>
    </row>
    <row r="121" spans="1:8" x14ac:dyDescent="0.25">
      <c r="A121" s="142" t="s">
        <v>63</v>
      </c>
      <c r="B121" s="142" t="s">
        <v>27</v>
      </c>
      <c r="C121" s="142" t="s">
        <v>266</v>
      </c>
      <c r="D121" s="107">
        <f t="shared" ref="D121:H136" si="6">D19*1.05</f>
        <v>0.73499999999999999</v>
      </c>
      <c r="E121" s="107">
        <f t="shared" si="6"/>
        <v>0</v>
      </c>
      <c r="F121" s="107">
        <f t="shared" si="6"/>
        <v>0</v>
      </c>
      <c r="G121" s="107">
        <f t="shared" si="6"/>
        <v>0</v>
      </c>
      <c r="H121" s="107">
        <f t="shared" si="6"/>
        <v>0</v>
      </c>
    </row>
    <row r="122" spans="1:8" x14ac:dyDescent="0.25">
      <c r="C122" s="142" t="s">
        <v>267</v>
      </c>
      <c r="D122" s="107">
        <f t="shared" si="6"/>
        <v>0.48300000000000004</v>
      </c>
      <c r="E122" s="107">
        <f t="shared" si="6"/>
        <v>0</v>
      </c>
      <c r="F122" s="107">
        <f t="shared" si="6"/>
        <v>0</v>
      </c>
      <c r="G122" s="107">
        <f t="shared" si="6"/>
        <v>0</v>
      </c>
      <c r="H122" s="107">
        <f t="shared" si="6"/>
        <v>0</v>
      </c>
    </row>
    <row r="123" spans="1:8" x14ac:dyDescent="0.25">
      <c r="A123" s="142" t="s">
        <v>64</v>
      </c>
      <c r="B123" s="142" t="s">
        <v>27</v>
      </c>
      <c r="C123" s="142" t="s">
        <v>266</v>
      </c>
      <c r="D123" s="107">
        <f t="shared" si="6"/>
        <v>0.73499999999999999</v>
      </c>
      <c r="E123" s="107">
        <f t="shared" si="6"/>
        <v>0</v>
      </c>
      <c r="F123" s="107">
        <f t="shared" si="6"/>
        <v>0</v>
      </c>
      <c r="G123" s="107">
        <f t="shared" si="6"/>
        <v>0</v>
      </c>
      <c r="H123" s="107">
        <f t="shared" si="6"/>
        <v>0</v>
      </c>
    </row>
    <row r="124" spans="1:8" x14ac:dyDescent="0.25">
      <c r="C124" s="142" t="s">
        <v>267</v>
      </c>
      <c r="D124" s="107">
        <f t="shared" si="6"/>
        <v>0.48300000000000004</v>
      </c>
      <c r="E124" s="107">
        <f t="shared" si="6"/>
        <v>0</v>
      </c>
      <c r="F124" s="107">
        <f t="shared" si="6"/>
        <v>0</v>
      </c>
      <c r="G124" s="107">
        <f t="shared" si="6"/>
        <v>0</v>
      </c>
      <c r="H124" s="107">
        <f t="shared" si="6"/>
        <v>0</v>
      </c>
    </row>
    <row r="125" spans="1:8" x14ac:dyDescent="0.25">
      <c r="A125" s="142" t="s">
        <v>79</v>
      </c>
      <c r="B125" s="142" t="s">
        <v>71</v>
      </c>
      <c r="C125" s="142" t="s">
        <v>266</v>
      </c>
      <c r="D125" s="107">
        <f t="shared" si="6"/>
        <v>1.05</v>
      </c>
      <c r="E125" s="107">
        <f t="shared" si="6"/>
        <v>1.05</v>
      </c>
      <c r="F125" s="107">
        <f t="shared" si="6"/>
        <v>1.05</v>
      </c>
      <c r="G125" s="107">
        <f t="shared" si="6"/>
        <v>1.05</v>
      </c>
      <c r="H125" s="107">
        <f t="shared" si="6"/>
        <v>1.05</v>
      </c>
    </row>
    <row r="126" spans="1:8" x14ac:dyDescent="0.25">
      <c r="C126" s="142" t="s">
        <v>267</v>
      </c>
      <c r="D126" s="107">
        <f t="shared" si="6"/>
        <v>0</v>
      </c>
      <c r="E126" s="107">
        <f t="shared" si="6"/>
        <v>0</v>
      </c>
      <c r="F126" s="107">
        <f t="shared" si="6"/>
        <v>0</v>
      </c>
      <c r="G126" s="107">
        <f t="shared" si="6"/>
        <v>0</v>
      </c>
      <c r="H126" s="107">
        <f t="shared" si="6"/>
        <v>0</v>
      </c>
    </row>
    <row r="127" spans="1:8" x14ac:dyDescent="0.25">
      <c r="C127" s="142" t="s">
        <v>268</v>
      </c>
      <c r="D127" s="107">
        <f t="shared" si="6"/>
        <v>0</v>
      </c>
      <c r="E127" s="107">
        <f t="shared" si="6"/>
        <v>0</v>
      </c>
      <c r="F127" s="107">
        <f t="shared" si="6"/>
        <v>0</v>
      </c>
      <c r="G127" s="107">
        <f t="shared" si="6"/>
        <v>0</v>
      </c>
      <c r="H127" s="107">
        <f t="shared" si="6"/>
        <v>0</v>
      </c>
    </row>
    <row r="128" spans="1:8" x14ac:dyDescent="0.25">
      <c r="A128" s="142" t="s">
        <v>80</v>
      </c>
      <c r="B128" s="142" t="s">
        <v>71</v>
      </c>
      <c r="C128" s="142" t="s">
        <v>266</v>
      </c>
      <c r="D128" s="107">
        <f t="shared" si="6"/>
        <v>1.05</v>
      </c>
      <c r="E128" s="107">
        <f t="shared" si="6"/>
        <v>1.05</v>
      </c>
      <c r="F128" s="107">
        <f t="shared" si="6"/>
        <v>1.05</v>
      </c>
      <c r="G128" s="107">
        <f t="shared" si="6"/>
        <v>1.05</v>
      </c>
      <c r="H128" s="107">
        <f t="shared" si="6"/>
        <v>1.05</v>
      </c>
    </row>
    <row r="129" spans="1:8" x14ac:dyDescent="0.25">
      <c r="C129" s="142" t="s">
        <v>267</v>
      </c>
      <c r="D129" s="107">
        <f t="shared" si="6"/>
        <v>0</v>
      </c>
      <c r="E129" s="107">
        <f t="shared" si="6"/>
        <v>0</v>
      </c>
      <c r="F129" s="107">
        <f t="shared" si="6"/>
        <v>0</v>
      </c>
      <c r="G129" s="107">
        <f t="shared" si="6"/>
        <v>0</v>
      </c>
      <c r="H129" s="107">
        <f t="shared" si="6"/>
        <v>0</v>
      </c>
    </row>
    <row r="130" spans="1:8" x14ac:dyDescent="0.25">
      <c r="C130" s="142" t="s">
        <v>268</v>
      </c>
      <c r="D130" s="107">
        <f t="shared" si="6"/>
        <v>0</v>
      </c>
      <c r="E130" s="107">
        <f t="shared" si="6"/>
        <v>0</v>
      </c>
      <c r="F130" s="107">
        <f t="shared" si="6"/>
        <v>0</v>
      </c>
      <c r="G130" s="107">
        <f t="shared" si="6"/>
        <v>0</v>
      </c>
      <c r="H130" s="107">
        <f t="shared" si="6"/>
        <v>0</v>
      </c>
    </row>
    <row r="131" spans="1:8" x14ac:dyDescent="0.25">
      <c r="A131" s="142" t="s">
        <v>81</v>
      </c>
      <c r="B131" s="142" t="s">
        <v>71</v>
      </c>
      <c r="C131" s="142" t="s">
        <v>266</v>
      </c>
      <c r="D131" s="107">
        <f t="shared" si="6"/>
        <v>1.05</v>
      </c>
      <c r="E131" s="107">
        <f t="shared" si="6"/>
        <v>1.05</v>
      </c>
      <c r="F131" s="107">
        <f t="shared" si="6"/>
        <v>1.05</v>
      </c>
      <c r="G131" s="107">
        <f t="shared" si="6"/>
        <v>1.05</v>
      </c>
      <c r="H131" s="107">
        <f t="shared" si="6"/>
        <v>1.05</v>
      </c>
    </row>
    <row r="132" spans="1:8" x14ac:dyDescent="0.25">
      <c r="C132" s="142" t="s">
        <v>267</v>
      </c>
      <c r="D132" s="107">
        <f t="shared" si="6"/>
        <v>0</v>
      </c>
      <c r="E132" s="107">
        <f t="shared" si="6"/>
        <v>0</v>
      </c>
      <c r="F132" s="107">
        <f t="shared" si="6"/>
        <v>0</v>
      </c>
      <c r="G132" s="107">
        <f t="shared" si="6"/>
        <v>0</v>
      </c>
      <c r="H132" s="107">
        <f t="shared" si="6"/>
        <v>0</v>
      </c>
    </row>
    <row r="133" spans="1:8" x14ac:dyDescent="0.25">
      <c r="C133" s="142" t="s">
        <v>268</v>
      </c>
      <c r="D133" s="107">
        <f t="shared" si="6"/>
        <v>0</v>
      </c>
      <c r="E133" s="107">
        <f t="shared" si="6"/>
        <v>0</v>
      </c>
      <c r="F133" s="107">
        <f t="shared" si="6"/>
        <v>0</v>
      </c>
      <c r="G133" s="107">
        <f t="shared" si="6"/>
        <v>0</v>
      </c>
      <c r="H133" s="107">
        <f t="shared" si="6"/>
        <v>0</v>
      </c>
    </row>
    <row r="134" spans="1:8" x14ac:dyDescent="0.25">
      <c r="A134" s="142" t="s">
        <v>82</v>
      </c>
      <c r="B134" s="142" t="s">
        <v>71</v>
      </c>
      <c r="C134" s="142" t="s">
        <v>266</v>
      </c>
      <c r="D134" s="107">
        <f t="shared" si="6"/>
        <v>1.05</v>
      </c>
      <c r="E134" s="107">
        <f t="shared" si="6"/>
        <v>1.05</v>
      </c>
      <c r="F134" s="107">
        <f t="shared" si="6"/>
        <v>1.05</v>
      </c>
      <c r="G134" s="107">
        <f t="shared" si="6"/>
        <v>1.05</v>
      </c>
      <c r="H134" s="107">
        <f t="shared" si="6"/>
        <v>1.05</v>
      </c>
    </row>
    <row r="135" spans="1:8" x14ac:dyDescent="0.25">
      <c r="C135" s="142" t="s">
        <v>267</v>
      </c>
      <c r="D135" s="107">
        <f t="shared" si="6"/>
        <v>0</v>
      </c>
      <c r="E135" s="107">
        <f t="shared" si="6"/>
        <v>0</v>
      </c>
      <c r="F135" s="107">
        <f t="shared" si="6"/>
        <v>0</v>
      </c>
      <c r="G135" s="107">
        <f t="shared" si="6"/>
        <v>0</v>
      </c>
      <c r="H135" s="107">
        <f t="shared" si="6"/>
        <v>0</v>
      </c>
    </row>
    <row r="136" spans="1:8" x14ac:dyDescent="0.25">
      <c r="C136" s="142" t="s">
        <v>268</v>
      </c>
      <c r="D136" s="107">
        <f t="shared" si="6"/>
        <v>0</v>
      </c>
      <c r="E136" s="107">
        <f t="shared" si="6"/>
        <v>0</v>
      </c>
      <c r="F136" s="107">
        <f t="shared" si="6"/>
        <v>0</v>
      </c>
      <c r="G136" s="107">
        <f t="shared" si="6"/>
        <v>0</v>
      </c>
      <c r="H136" s="107">
        <f t="shared" si="6"/>
        <v>0</v>
      </c>
    </row>
    <row r="137" spans="1:8" x14ac:dyDescent="0.25">
      <c r="A137" s="142" t="s">
        <v>83</v>
      </c>
      <c r="B137" s="142" t="s">
        <v>71</v>
      </c>
      <c r="C137" s="142" t="s">
        <v>266</v>
      </c>
      <c r="D137" s="107">
        <f t="shared" ref="D137:H151" si="7">D35*1.05</f>
        <v>1.05</v>
      </c>
      <c r="E137" s="107">
        <f t="shared" si="7"/>
        <v>1.05</v>
      </c>
      <c r="F137" s="107">
        <f t="shared" si="7"/>
        <v>1.05</v>
      </c>
      <c r="G137" s="107">
        <f t="shared" si="7"/>
        <v>1.05</v>
      </c>
      <c r="H137" s="107">
        <f t="shared" si="7"/>
        <v>1.05</v>
      </c>
    </row>
    <row r="138" spans="1:8" x14ac:dyDescent="0.25">
      <c r="C138" s="142" t="s">
        <v>267</v>
      </c>
      <c r="D138" s="107">
        <f t="shared" si="7"/>
        <v>0</v>
      </c>
      <c r="E138" s="107">
        <f t="shared" si="7"/>
        <v>0</v>
      </c>
      <c r="F138" s="107">
        <f t="shared" si="7"/>
        <v>0</v>
      </c>
      <c r="G138" s="107">
        <f t="shared" si="7"/>
        <v>0</v>
      </c>
      <c r="H138" s="107">
        <f t="shared" si="7"/>
        <v>0</v>
      </c>
    </row>
    <row r="139" spans="1:8" x14ac:dyDescent="0.25">
      <c r="C139" s="142" t="s">
        <v>268</v>
      </c>
      <c r="D139" s="107">
        <f t="shared" si="7"/>
        <v>0</v>
      </c>
      <c r="E139" s="107">
        <f t="shared" si="7"/>
        <v>0</v>
      </c>
      <c r="F139" s="107">
        <f t="shared" si="7"/>
        <v>0</v>
      </c>
      <c r="G139" s="107">
        <f t="shared" si="7"/>
        <v>0</v>
      </c>
      <c r="H139" s="107">
        <f t="shared" si="7"/>
        <v>0</v>
      </c>
    </row>
    <row r="140" spans="1:8" x14ac:dyDescent="0.25">
      <c r="A140" s="142" t="s">
        <v>60</v>
      </c>
      <c r="B140" s="142" t="s">
        <v>71</v>
      </c>
      <c r="C140" s="142" t="s">
        <v>266</v>
      </c>
      <c r="D140" s="107">
        <f t="shared" si="7"/>
        <v>0.315</v>
      </c>
      <c r="E140" s="107">
        <f t="shared" si="7"/>
        <v>0.315</v>
      </c>
      <c r="F140" s="107">
        <f t="shared" si="7"/>
        <v>0.315</v>
      </c>
      <c r="G140" s="107">
        <f t="shared" si="7"/>
        <v>0.315</v>
      </c>
      <c r="H140" s="107">
        <f t="shared" si="7"/>
        <v>0.315</v>
      </c>
    </row>
    <row r="141" spans="1:8" x14ac:dyDescent="0.25">
      <c r="C141" s="142" t="s">
        <v>267</v>
      </c>
      <c r="D141" s="107">
        <f t="shared" si="7"/>
        <v>0.52500000000000002</v>
      </c>
      <c r="E141" s="107">
        <f t="shared" si="7"/>
        <v>0.52500000000000002</v>
      </c>
      <c r="F141" s="107">
        <f t="shared" si="7"/>
        <v>0.52500000000000002</v>
      </c>
      <c r="G141" s="107">
        <f t="shared" si="7"/>
        <v>0.52500000000000002</v>
      </c>
      <c r="H141" s="107">
        <f t="shared" si="7"/>
        <v>0.52500000000000002</v>
      </c>
    </row>
    <row r="142" spans="1:8" x14ac:dyDescent="0.25">
      <c r="C142" s="142" t="s">
        <v>268</v>
      </c>
      <c r="D142" s="107">
        <f t="shared" si="7"/>
        <v>0.68250000000000011</v>
      </c>
      <c r="E142" s="107">
        <f t="shared" si="7"/>
        <v>0.68250000000000011</v>
      </c>
      <c r="F142" s="107">
        <f t="shared" si="7"/>
        <v>0.68250000000000011</v>
      </c>
      <c r="G142" s="107">
        <f t="shared" si="7"/>
        <v>0.68250000000000011</v>
      </c>
      <c r="H142" s="107">
        <f t="shared" si="7"/>
        <v>0.68250000000000011</v>
      </c>
    </row>
    <row r="143" spans="1:8" x14ac:dyDescent="0.25">
      <c r="B143" s="142" t="s">
        <v>16</v>
      </c>
      <c r="C143" s="142" t="s">
        <v>266</v>
      </c>
      <c r="D143" s="107">
        <f t="shared" si="7"/>
        <v>0.315</v>
      </c>
      <c r="E143" s="107">
        <f t="shared" si="7"/>
        <v>0.315</v>
      </c>
      <c r="F143" s="107">
        <f t="shared" si="7"/>
        <v>0.315</v>
      </c>
      <c r="G143" s="107">
        <f t="shared" si="7"/>
        <v>0.315</v>
      </c>
      <c r="H143" s="107">
        <f t="shared" si="7"/>
        <v>0.315</v>
      </c>
    </row>
    <row r="144" spans="1:8" x14ac:dyDescent="0.25">
      <c r="C144" s="142" t="s">
        <v>267</v>
      </c>
      <c r="D144" s="107">
        <f t="shared" si="7"/>
        <v>0.51449999999999996</v>
      </c>
      <c r="E144" s="107">
        <f t="shared" si="7"/>
        <v>0.51449999999999996</v>
      </c>
      <c r="F144" s="107">
        <f t="shared" si="7"/>
        <v>0.51449999999999996</v>
      </c>
      <c r="G144" s="107">
        <f t="shared" si="7"/>
        <v>0.51449999999999996</v>
      </c>
      <c r="H144" s="107">
        <f t="shared" si="7"/>
        <v>0.51449999999999996</v>
      </c>
    </row>
    <row r="145" spans="1:8" x14ac:dyDescent="0.25">
      <c r="C145" s="142" t="s">
        <v>268</v>
      </c>
      <c r="D145" s="107">
        <f t="shared" si="7"/>
        <v>0.54600000000000004</v>
      </c>
      <c r="E145" s="107">
        <f t="shared" si="7"/>
        <v>0.54600000000000004</v>
      </c>
      <c r="F145" s="107">
        <f t="shared" si="7"/>
        <v>0.54600000000000004</v>
      </c>
      <c r="G145" s="107">
        <f t="shared" si="7"/>
        <v>0.54600000000000004</v>
      </c>
      <c r="H145" s="107">
        <f t="shared" si="7"/>
        <v>0.54600000000000004</v>
      </c>
    </row>
    <row r="146" spans="1:8" x14ac:dyDescent="0.25">
      <c r="A146" s="142" t="s">
        <v>84</v>
      </c>
      <c r="B146" s="142" t="s">
        <v>71</v>
      </c>
      <c r="C146" s="142" t="s">
        <v>266</v>
      </c>
      <c r="D146" s="107">
        <f t="shared" si="7"/>
        <v>0.92400000000000004</v>
      </c>
      <c r="E146" s="107">
        <f t="shared" si="7"/>
        <v>0.92400000000000004</v>
      </c>
      <c r="F146" s="107">
        <f t="shared" si="7"/>
        <v>0.92400000000000004</v>
      </c>
      <c r="G146" s="107">
        <f t="shared" si="7"/>
        <v>0.92400000000000004</v>
      </c>
      <c r="H146" s="107">
        <f t="shared" si="7"/>
        <v>0.92400000000000004</v>
      </c>
    </row>
    <row r="147" spans="1:8" x14ac:dyDescent="0.25">
      <c r="C147" s="142" t="s">
        <v>267</v>
      </c>
      <c r="D147" s="107">
        <f t="shared" si="7"/>
        <v>0.97650000000000015</v>
      </c>
      <c r="E147" s="107">
        <f t="shared" si="7"/>
        <v>0.97650000000000015</v>
      </c>
      <c r="F147" s="107">
        <f t="shared" si="7"/>
        <v>0.97650000000000015</v>
      </c>
      <c r="G147" s="107">
        <f t="shared" si="7"/>
        <v>0.97650000000000015</v>
      </c>
      <c r="H147" s="107">
        <f t="shared" si="7"/>
        <v>0.97650000000000015</v>
      </c>
    </row>
    <row r="148" spans="1:8" x14ac:dyDescent="0.25">
      <c r="A148" s="142" t="s">
        <v>85</v>
      </c>
      <c r="B148" s="142" t="s">
        <v>71</v>
      </c>
      <c r="C148" s="142" t="s">
        <v>266</v>
      </c>
      <c r="D148" s="107">
        <f t="shared" si="7"/>
        <v>1.05</v>
      </c>
      <c r="E148" s="107">
        <f t="shared" si="7"/>
        <v>1.05</v>
      </c>
      <c r="F148" s="107">
        <f t="shared" si="7"/>
        <v>1.05</v>
      </c>
      <c r="G148" s="107">
        <f t="shared" si="7"/>
        <v>1.05</v>
      </c>
      <c r="H148" s="107">
        <f t="shared" si="7"/>
        <v>1.05</v>
      </c>
    </row>
    <row r="149" spans="1:8" x14ac:dyDescent="0.25">
      <c r="C149" s="142" t="s">
        <v>267</v>
      </c>
      <c r="D149" s="107">
        <f t="shared" si="7"/>
        <v>0.90300000000000002</v>
      </c>
      <c r="E149" s="107">
        <f t="shared" si="7"/>
        <v>0.90300000000000002</v>
      </c>
      <c r="F149" s="107">
        <f t="shared" si="7"/>
        <v>0.90300000000000002</v>
      </c>
      <c r="G149" s="107">
        <f t="shared" si="7"/>
        <v>0.90300000000000002</v>
      </c>
      <c r="H149" s="107">
        <f t="shared" si="7"/>
        <v>0.90300000000000002</v>
      </c>
    </row>
    <row r="150" spans="1:8" x14ac:dyDescent="0.25">
      <c r="A150" s="142" t="s">
        <v>195</v>
      </c>
      <c r="B150" s="142" t="s">
        <v>13</v>
      </c>
      <c r="C150" s="142" t="s">
        <v>266</v>
      </c>
      <c r="D150" s="107">
        <f t="shared" si="7"/>
        <v>0.60899999999999999</v>
      </c>
      <c r="E150" s="107">
        <f t="shared" si="7"/>
        <v>0.60899999999999999</v>
      </c>
      <c r="F150" s="107">
        <f t="shared" si="7"/>
        <v>0</v>
      </c>
      <c r="G150" s="107">
        <f t="shared" si="7"/>
        <v>0</v>
      </c>
      <c r="H150" s="107">
        <f t="shared" si="7"/>
        <v>0</v>
      </c>
    </row>
    <row r="151" spans="1:8" x14ac:dyDescent="0.25">
      <c r="C151" s="142" t="s">
        <v>267</v>
      </c>
      <c r="D151" s="107">
        <f t="shared" si="7"/>
        <v>0.53550000000000009</v>
      </c>
      <c r="E151" s="107">
        <f t="shared" si="7"/>
        <v>0.53550000000000009</v>
      </c>
      <c r="F151" s="107">
        <f t="shared" si="7"/>
        <v>0</v>
      </c>
      <c r="G151" s="107">
        <f t="shared" si="7"/>
        <v>0</v>
      </c>
      <c r="H151" s="107">
        <f t="shared" si="7"/>
        <v>0</v>
      </c>
    </row>
  </sheetData>
  <sheetProtection algorithmName="SHA-512" hashValue="T7nYpNbugC02nUk6wljPiJqb7bucQ8c3ngkRU6WBut6mIlygL2SKDKiMlbBRHnTl6QHMYSvLCk4jzSnDEgSn5Q==" saltValue="nhXbvYOuDTWufT9TYU7PZ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workbookViewId="0">
      <selection activeCell="D11" sqref="D11"/>
    </sheetView>
  </sheetViews>
  <sheetFormatPr defaultColWidth="12.81640625" defaultRowHeight="12.5" x14ac:dyDescent="0.25"/>
  <cols>
    <col min="1" max="1" width="28" style="115" customWidth="1"/>
    <col min="2" max="2" width="27.453125" style="115" customWidth="1"/>
    <col min="3" max="3" width="23.6328125" style="115" customWidth="1"/>
    <col min="4" max="7" width="17.1796875" style="115" customWidth="1"/>
    <col min="8" max="16384" width="12.81640625" style="115"/>
  </cols>
  <sheetData>
    <row r="1" spans="1:8" ht="13" x14ac:dyDescent="0.3">
      <c r="A1" s="136" t="s">
        <v>69</v>
      </c>
      <c r="B1" s="136" t="s">
        <v>264</v>
      </c>
      <c r="C1" s="136"/>
      <c r="D1" s="116" t="s">
        <v>53</v>
      </c>
      <c r="E1" s="116" t="s">
        <v>54</v>
      </c>
      <c r="F1" s="116" t="s">
        <v>55</v>
      </c>
      <c r="G1" s="116" t="s">
        <v>56</v>
      </c>
      <c r="H1" s="116"/>
    </row>
    <row r="2" spans="1:8" x14ac:dyDescent="0.25">
      <c r="A2" s="137" t="s">
        <v>86</v>
      </c>
      <c r="B2" s="115" t="s">
        <v>41</v>
      </c>
      <c r="C2" s="137" t="s">
        <v>266</v>
      </c>
      <c r="D2" s="107">
        <v>1</v>
      </c>
      <c r="E2" s="107">
        <v>1</v>
      </c>
      <c r="F2" s="107">
        <v>1</v>
      </c>
      <c r="G2" s="107">
        <v>1</v>
      </c>
      <c r="H2" s="99"/>
    </row>
    <row r="3" spans="1:8" x14ac:dyDescent="0.25">
      <c r="C3" s="115" t="s">
        <v>267</v>
      </c>
      <c r="D3" s="107">
        <v>0.2</v>
      </c>
      <c r="E3" s="107">
        <v>0.2</v>
      </c>
      <c r="F3" s="107">
        <v>0.2</v>
      </c>
      <c r="G3" s="107">
        <v>0.2</v>
      </c>
      <c r="H3" s="137"/>
    </row>
    <row r="4" spans="1:8" x14ac:dyDescent="0.25">
      <c r="A4" s="137" t="s">
        <v>87</v>
      </c>
      <c r="B4" s="115" t="s">
        <v>41</v>
      </c>
      <c r="C4" s="137" t="s">
        <v>266</v>
      </c>
      <c r="D4" s="107">
        <v>1</v>
      </c>
      <c r="E4" s="107">
        <v>1</v>
      </c>
      <c r="F4" s="107">
        <v>1</v>
      </c>
      <c r="G4" s="107">
        <v>1</v>
      </c>
      <c r="H4" s="137"/>
    </row>
    <row r="5" spans="1:8" x14ac:dyDescent="0.25">
      <c r="C5" s="115" t="s">
        <v>267</v>
      </c>
      <c r="D5" s="107">
        <v>0.59</v>
      </c>
      <c r="E5" s="107">
        <v>0.59</v>
      </c>
      <c r="F5" s="107">
        <v>0.59</v>
      </c>
      <c r="G5" s="107">
        <v>0.59</v>
      </c>
      <c r="H5" s="99"/>
    </row>
    <row r="6" spans="1:8" x14ac:dyDescent="0.25">
      <c r="A6" s="137" t="s">
        <v>88</v>
      </c>
      <c r="B6" s="115" t="s">
        <v>41</v>
      </c>
      <c r="C6" s="137" t="s">
        <v>266</v>
      </c>
      <c r="D6" s="107">
        <v>1</v>
      </c>
      <c r="E6" s="107">
        <v>1</v>
      </c>
      <c r="F6" s="107">
        <v>1</v>
      </c>
      <c r="G6" s="107">
        <v>1</v>
      </c>
      <c r="H6" s="99"/>
    </row>
    <row r="7" spans="1:8" x14ac:dyDescent="0.25">
      <c r="C7" s="115" t="s">
        <v>267</v>
      </c>
      <c r="D7" s="107">
        <v>0.6</v>
      </c>
      <c r="E7" s="107">
        <v>0.6</v>
      </c>
      <c r="F7" s="107">
        <v>0.6</v>
      </c>
      <c r="G7" s="107">
        <v>0.6</v>
      </c>
      <c r="H7" s="137"/>
    </row>
    <row r="9" spans="1:8" s="121" customFormat="1" ht="13" x14ac:dyDescent="0.3">
      <c r="A9" s="121" t="s">
        <v>333</v>
      </c>
    </row>
    <row r="10" spans="1:8" ht="13" x14ac:dyDescent="0.3">
      <c r="A10" s="136" t="s">
        <v>69</v>
      </c>
      <c r="B10" s="136" t="s">
        <v>264</v>
      </c>
      <c r="C10" s="136"/>
      <c r="D10" s="116" t="s">
        <v>53</v>
      </c>
      <c r="E10" s="116" t="s">
        <v>54</v>
      </c>
      <c r="F10" s="116" t="s">
        <v>55</v>
      </c>
      <c r="G10" s="116" t="s">
        <v>56</v>
      </c>
    </row>
    <row r="11" spans="1:8" x14ac:dyDescent="0.25">
      <c r="A11" s="137" t="s">
        <v>86</v>
      </c>
      <c r="B11" s="115" t="s">
        <v>41</v>
      </c>
      <c r="C11" s="137" t="s">
        <v>266</v>
      </c>
      <c r="D11" s="107">
        <f>D2*0.9</f>
        <v>0.9</v>
      </c>
      <c r="E11" s="107">
        <f t="shared" ref="E11:G11" si="0">E2*0.9</f>
        <v>0.9</v>
      </c>
      <c r="F11" s="107">
        <f t="shared" si="0"/>
        <v>0.9</v>
      </c>
      <c r="G11" s="107">
        <f t="shared" si="0"/>
        <v>0.9</v>
      </c>
    </row>
    <row r="12" spans="1:8" x14ac:dyDescent="0.25">
      <c r="C12" s="115" t="s">
        <v>267</v>
      </c>
      <c r="D12" s="107">
        <f t="shared" ref="D12:G16" si="1">D3*0.9</f>
        <v>0.18000000000000002</v>
      </c>
      <c r="E12" s="107">
        <f t="shared" si="1"/>
        <v>0.18000000000000002</v>
      </c>
      <c r="F12" s="107">
        <f t="shared" si="1"/>
        <v>0.18000000000000002</v>
      </c>
      <c r="G12" s="107">
        <f t="shared" si="1"/>
        <v>0.18000000000000002</v>
      </c>
    </row>
    <row r="13" spans="1:8" x14ac:dyDescent="0.25">
      <c r="A13" s="137" t="s">
        <v>87</v>
      </c>
      <c r="B13" s="115" t="s">
        <v>41</v>
      </c>
      <c r="C13" s="137" t="s">
        <v>266</v>
      </c>
      <c r="D13" s="107">
        <f t="shared" si="1"/>
        <v>0.9</v>
      </c>
      <c r="E13" s="107">
        <f t="shared" si="1"/>
        <v>0.9</v>
      </c>
      <c r="F13" s="107">
        <f t="shared" si="1"/>
        <v>0.9</v>
      </c>
      <c r="G13" s="107">
        <f t="shared" si="1"/>
        <v>0.9</v>
      </c>
    </row>
    <row r="14" spans="1:8" x14ac:dyDescent="0.25">
      <c r="C14" s="115" t="s">
        <v>267</v>
      </c>
      <c r="D14" s="107">
        <f t="shared" si="1"/>
        <v>0.53100000000000003</v>
      </c>
      <c r="E14" s="107">
        <f t="shared" si="1"/>
        <v>0.53100000000000003</v>
      </c>
      <c r="F14" s="107">
        <f t="shared" si="1"/>
        <v>0.53100000000000003</v>
      </c>
      <c r="G14" s="107">
        <f t="shared" si="1"/>
        <v>0.53100000000000003</v>
      </c>
    </row>
    <row r="15" spans="1:8" x14ac:dyDescent="0.25">
      <c r="A15" s="137" t="s">
        <v>88</v>
      </c>
      <c r="B15" s="115" t="s">
        <v>41</v>
      </c>
      <c r="C15" s="137" t="s">
        <v>266</v>
      </c>
      <c r="D15" s="107">
        <f t="shared" si="1"/>
        <v>0.9</v>
      </c>
      <c r="E15" s="107">
        <f t="shared" si="1"/>
        <v>0.9</v>
      </c>
      <c r="F15" s="107">
        <f t="shared" si="1"/>
        <v>0.9</v>
      </c>
      <c r="G15" s="107">
        <f t="shared" si="1"/>
        <v>0.9</v>
      </c>
    </row>
    <row r="16" spans="1:8" x14ac:dyDescent="0.25">
      <c r="C16" s="115" t="s">
        <v>267</v>
      </c>
      <c r="D16" s="107">
        <f t="shared" si="1"/>
        <v>0.54</v>
      </c>
      <c r="E16" s="107">
        <f t="shared" si="1"/>
        <v>0.54</v>
      </c>
      <c r="F16" s="107">
        <f t="shared" si="1"/>
        <v>0.54</v>
      </c>
      <c r="G16" s="107">
        <f t="shared" si="1"/>
        <v>0.54</v>
      </c>
    </row>
    <row r="18" spans="1:7" s="121" customFormat="1" ht="13" x14ac:dyDescent="0.3">
      <c r="A18" s="121" t="s">
        <v>336</v>
      </c>
    </row>
    <row r="19" spans="1:7" ht="13" x14ac:dyDescent="0.3">
      <c r="A19" s="136" t="s">
        <v>69</v>
      </c>
      <c r="B19" s="136" t="s">
        <v>264</v>
      </c>
      <c r="C19" s="136"/>
      <c r="D19" s="116" t="s">
        <v>53</v>
      </c>
      <c r="E19" s="116" t="s">
        <v>54</v>
      </c>
      <c r="F19" s="116" t="s">
        <v>55</v>
      </c>
      <c r="G19" s="116" t="s">
        <v>56</v>
      </c>
    </row>
    <row r="20" spans="1:7" x14ac:dyDescent="0.25">
      <c r="A20" s="137" t="s">
        <v>86</v>
      </c>
      <c r="B20" s="115" t="s">
        <v>41</v>
      </c>
      <c r="C20" s="137" t="s">
        <v>266</v>
      </c>
      <c r="D20" s="107">
        <f>D2*1.05</f>
        <v>1.05</v>
      </c>
      <c r="E20" s="107">
        <f t="shared" ref="E20:G20" si="2">E2*1.05</f>
        <v>1.05</v>
      </c>
      <c r="F20" s="107">
        <f t="shared" si="2"/>
        <v>1.05</v>
      </c>
      <c r="G20" s="107">
        <f t="shared" si="2"/>
        <v>1.05</v>
      </c>
    </row>
    <row r="21" spans="1:7" x14ac:dyDescent="0.25">
      <c r="C21" s="115" t="s">
        <v>267</v>
      </c>
      <c r="D21" s="107">
        <f t="shared" ref="D21:G25" si="3">D3*1.05</f>
        <v>0.21000000000000002</v>
      </c>
      <c r="E21" s="107">
        <f t="shared" si="3"/>
        <v>0.21000000000000002</v>
      </c>
      <c r="F21" s="107">
        <f t="shared" si="3"/>
        <v>0.21000000000000002</v>
      </c>
      <c r="G21" s="107">
        <f t="shared" si="3"/>
        <v>0.21000000000000002</v>
      </c>
    </row>
    <row r="22" spans="1:7" x14ac:dyDescent="0.25">
      <c r="A22" s="137" t="s">
        <v>87</v>
      </c>
      <c r="B22" s="115" t="s">
        <v>41</v>
      </c>
      <c r="C22" s="137" t="s">
        <v>266</v>
      </c>
      <c r="D22" s="107">
        <f t="shared" si="3"/>
        <v>1.05</v>
      </c>
      <c r="E22" s="107">
        <f t="shared" si="3"/>
        <v>1.05</v>
      </c>
      <c r="F22" s="107">
        <f t="shared" si="3"/>
        <v>1.05</v>
      </c>
      <c r="G22" s="107">
        <f t="shared" si="3"/>
        <v>1.05</v>
      </c>
    </row>
    <row r="23" spans="1:7" x14ac:dyDescent="0.25">
      <c r="C23" s="115" t="s">
        <v>267</v>
      </c>
      <c r="D23" s="107">
        <f t="shared" si="3"/>
        <v>0.61949999999999994</v>
      </c>
      <c r="E23" s="107">
        <f t="shared" si="3"/>
        <v>0.61949999999999994</v>
      </c>
      <c r="F23" s="107">
        <f t="shared" si="3"/>
        <v>0.61949999999999994</v>
      </c>
      <c r="G23" s="107">
        <f t="shared" si="3"/>
        <v>0.61949999999999994</v>
      </c>
    </row>
    <row r="24" spans="1:7" x14ac:dyDescent="0.25">
      <c r="A24" s="137" t="s">
        <v>88</v>
      </c>
      <c r="B24" s="115" t="s">
        <v>41</v>
      </c>
      <c r="C24" s="137" t="s">
        <v>266</v>
      </c>
      <c r="D24" s="107">
        <f t="shared" si="3"/>
        <v>1.05</v>
      </c>
      <c r="E24" s="107">
        <f t="shared" si="3"/>
        <v>1.05</v>
      </c>
      <c r="F24" s="107">
        <f t="shared" si="3"/>
        <v>1.05</v>
      </c>
      <c r="G24" s="107">
        <f t="shared" si="3"/>
        <v>1.05</v>
      </c>
    </row>
    <row r="25" spans="1:7" x14ac:dyDescent="0.25">
      <c r="C25" s="115" t="s">
        <v>267</v>
      </c>
      <c r="D25" s="107">
        <f t="shared" si="3"/>
        <v>0.63</v>
      </c>
      <c r="E25" s="107">
        <f t="shared" si="3"/>
        <v>0.63</v>
      </c>
      <c r="F25" s="107">
        <f t="shared" si="3"/>
        <v>0.63</v>
      </c>
      <c r="G25" s="107">
        <f t="shared" si="3"/>
        <v>0.63</v>
      </c>
    </row>
  </sheetData>
  <sheetProtection algorithmName="SHA-512" hashValue="prAVsqQtmePLFHYdzz5pq4u9gTWdRy9fR9t74FkRsNQOMlijGMS/hevCvrZzXHRf16V69/nRMExECQsJ+TxlNg==" saltValue="RFKYFU44XsDiyiL8azVS7g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20" sqref="C20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DD55-1C89-40D7-80C6-130108F02D55}">
  <dimension ref="A1:B7"/>
  <sheetViews>
    <sheetView workbookViewId="0">
      <selection activeCell="B6" sqref="B6"/>
    </sheetView>
  </sheetViews>
  <sheetFormatPr defaultColWidth="8.90625" defaultRowHeight="12.5" x14ac:dyDescent="0.25"/>
  <cols>
    <col min="1" max="1" width="13.81640625" style="111" customWidth="1"/>
    <col min="2" max="2" width="15.36328125" style="111" customWidth="1"/>
    <col min="3" max="16384" width="8.90625" style="111"/>
  </cols>
  <sheetData>
    <row r="1" spans="1:2" ht="13" x14ac:dyDescent="0.3">
      <c r="A1" s="110" t="s">
        <v>272</v>
      </c>
      <c r="B1" s="110" t="s">
        <v>273</v>
      </c>
    </row>
    <row r="2" spans="1:2" x14ac:dyDescent="0.25">
      <c r="A2" s="112" t="s">
        <v>238</v>
      </c>
      <c r="B2" s="113">
        <v>10</v>
      </c>
    </row>
    <row r="3" spans="1:2" x14ac:dyDescent="0.25">
      <c r="A3" s="112" t="s">
        <v>211</v>
      </c>
      <c r="B3" s="113">
        <v>10</v>
      </c>
    </row>
    <row r="4" spans="1:2" x14ac:dyDescent="0.25">
      <c r="A4" s="112" t="s">
        <v>274</v>
      </c>
      <c r="B4" s="113">
        <v>50</v>
      </c>
    </row>
    <row r="5" spans="1:2" x14ac:dyDescent="0.25">
      <c r="A5" s="112" t="s">
        <v>275</v>
      </c>
      <c r="B5" s="113">
        <v>100</v>
      </c>
    </row>
    <row r="6" spans="1:2" x14ac:dyDescent="0.25">
      <c r="A6" s="112" t="s">
        <v>276</v>
      </c>
      <c r="B6" s="113">
        <v>5</v>
      </c>
    </row>
    <row r="7" spans="1:2" x14ac:dyDescent="0.25">
      <c r="A7" s="112" t="s">
        <v>277</v>
      </c>
      <c r="B7" s="11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3" sqref="C3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2021-11-10T00:12:36Z</dcterms:modified>
</cp:coreProperties>
</file>