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4211BB2-64B8-405C-BFBE-EE1A5A19B58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32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3" i="2"/>
  <c r="I12" i="2"/>
  <c r="I11" i="2"/>
  <c r="I10" i="2"/>
  <c r="I9" i="2"/>
  <c r="I8" i="2"/>
  <c r="I7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C9E3C05-F1B1-4745-928F-688809D262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00F834A-7231-42E9-9B16-CF9146A2876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938B5E5-3D4D-4DF4-AA77-4CFBE6AFE16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C3CD21D-65B5-436C-B82B-46847F236848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84E6FE1C-4F83-4933-9278-5CE48DF2FC96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A26CD922-6FB2-43D6-9DCD-94357E9F9599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A347582A-D0A6-4BCC-B90E-2F07B8279479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85D1085E-6E35-4605-8220-21CF24453C6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30DC5CB-4EEA-41FF-B997-0ADDF14A93E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F98BFCA-587C-4761-8F96-5626B60A2BD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41630C8-3C52-4D00-BEE9-4CA6862D64D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976F14C-B54D-4A2C-A730-8246226DC5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A85BDDA6-E7C7-4861-ABC9-897C5C7111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C0E48D0-D537-48D7-9754-EA863247BA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FE4BEEE-5791-4499-8085-029281F39B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8EC1926-D04F-4ABC-9D77-B9F40737D3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95D1785-3D44-4944-AB0C-32DA13CB95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CAB9BC0-06DF-408D-813B-178940AB5D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7389B78-1E11-4151-A32B-C7DA3E0E82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CBD706F6-9A54-4BED-867F-85B68E8DE23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AB270E3-AE03-4228-A90D-BEB360F532A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6C24CF0-0067-426C-A645-63B483070F8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5B7D293-6B6E-42C5-A76E-E95C023F30F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5959721-9B89-4EB6-94C3-6F0144B7AB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418A8F2-32B7-4B56-B432-A9E0BBF1CAC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33689C8-4F5B-4DC2-90A8-F413F69363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5211B6C-25E0-457A-A7A3-1C13FAD8BB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7D5E57D-047D-4650-89BD-BBB77F102C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6AAAA94-F246-4AE0-BFC8-EDE191B050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9C23E6C-A48F-4573-930A-34B5EF88FF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FD8CD79-692C-46E8-901B-0D5F0600E2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426D89E-2D24-45AE-8C5B-89FE931BB3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39A3EF2-9723-46BA-943A-DAB5A9D606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864CD7A-9418-4A7D-8057-4F988D6AC3D5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9135155-4555-4616-AA55-8637D50560E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0E31B61-CDE6-4EA4-9956-077FE3D070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03B3CAB-1139-49AB-9B54-35A1DE20C9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B98C213-E6B6-4B6B-923A-B873306593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B305A24-A1B1-4208-BDA6-8EBDBD9F8A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6C72208-E293-4CDE-B64C-2368CFA8AB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4BC472F-94D3-4A11-9C4E-6EEC7BF549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0815FE7-21FB-4111-AE45-8854DDDD28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0D0755F-EF9E-49B5-B86E-9D70FFA1A3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47E8E01-AF1D-45F9-993C-08A2A62A8B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9DFD48F-DC58-4882-89D1-DFBA367765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F19DD942-EA99-42FB-9CB0-A95227EA0E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F474207-01B2-442D-A0A7-2302E8C4F9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F90405B-E6EB-459F-AF02-6848D7A7AE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2FC9722-EC71-4E5C-8778-EC28E8FB70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01C52308-FD93-4468-9EB4-B81BF56653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722CB8A-56D3-469D-BBBE-413E7FEA27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1BD7BA3-1B6D-4996-A221-1617509A04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FBF8300-2EAD-463F-B98C-2F21CB8A9A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8862A23-4953-4FB9-92F6-8ED928FD4F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DED9937-AD52-4853-8BF5-927DD66028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76D271D-210E-45BD-B26B-4C768A268C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950A420-9F7C-48E1-8D71-221ADF6097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92CFB40-608D-4A13-8BA6-DBFCED8A9D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C91DFBB-63EC-4EF6-AA1F-A027749172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A2FA582-6481-475E-8180-EF61EF9FED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C38AF27-8ECC-4A63-AD0E-E2B8BE2C6D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9E01B12-1BAB-4C4D-A6FC-E2E2AE13CD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9287911-B6E4-4DC2-86A3-1E7667881A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FDBE441-DF1F-41E9-86BF-92E50906D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3EE4C7B-BAFC-4CFE-8EAD-14482F90D2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A4CC142-2D52-4E6A-A441-BA5C8771C3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C1F5BA0-780C-4B00-988C-E1737EC3C8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5ABE9FB-D67D-4281-A131-75B7513B9A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A695F65-FAD9-471C-ADA3-7336812FB0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07324FC-99DE-4294-971D-440BBC4A99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5A0EC31-0A36-40B5-AD93-3CC20B9302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D726BED-1429-45D8-82F8-EA78A0A8AC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11446F1-9D2A-4555-9B7D-029898F623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6F38A54-8F92-40D3-882E-4CBF096812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D9AD8AEE-8719-4B82-BBF6-1864566859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EA5AB1F-8B0D-4D55-B5E8-F6B6E04703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58D361EB-A244-4C77-AB2B-B6AC264BB6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8B03792-4FA3-42C0-B365-4470720E97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880D6F6-0120-4657-9C29-975C803F68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D81B70A-5AE9-42E9-B69D-148C7FDE4F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5BAA1EC-F774-4A50-9366-133FEFEFCF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E0F74C4-ECD7-440C-8EE1-C6B83304C1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E3C2F5F1-AD83-4DA8-A5CC-7E433364EE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2631E82-9129-4904-80D9-11D703CA94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7F5383B-200F-4946-ABF7-77192E1347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4AFF149D-AA5B-4FF2-939D-4AA81021E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A35FBBE-BBE3-4469-A6CF-957619E753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F26344B-1376-451B-B942-F88E999B57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2E32C2E-4D6A-4DFA-9AD2-AC38488B72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B6304BC-707E-4518-AB39-9070984D1C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DE08E54-C316-4438-9492-69734BAA47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1942EE2-AC8D-4BDB-9D7F-51CD51EED2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F62F556-53E8-4EA2-8DFE-F393FDC781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405B219-B0A6-4AAE-9856-A2D95A0620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FFB0699F-2BE6-4C4E-94D1-1D58F8378F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BB7FE52-9B4E-4B08-990D-A19E0341CB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A629B24-68C6-4630-9229-74BCC937D9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0CCC1F8-6C4C-4E21-91DB-C88E4C1F19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B50AABF-2351-4D13-B179-48E517C6B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2ACC486-3CDA-4268-A922-54EC574B10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83D0E07-CEBB-4744-BC09-B671DE50C6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D986DAD-607B-4A56-9F01-19D36BF24B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3336C81-2325-47E9-8BFD-1E05AAD7FA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92D4994-5C25-4807-A787-FB216F0F95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CFC17B4-C52F-4970-8857-1FF69B9633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A86B493-189C-417B-B43E-12B834D0D7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F70563F-CC3F-41FB-AB31-8FDD488AA4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844363E-2907-45C0-B579-21E1DB7B1C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DC8BCB9-2842-46E0-9DBF-1E7028850C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F946C38-F70A-4740-B5B6-AC4C79A96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C3075B8-25F1-404D-9A9C-911966BE92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1DD4631-6B63-41A3-A2CB-D2386EB79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C228053-E6EC-4728-A2F7-F5C864D48C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B350B82-108E-4615-B347-B21D12D28C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B7C52BC-C1D4-4B24-AF2C-7CD2C09E86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6A7E839-85F1-441C-A5CE-3EB64904E67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8EE921B-0113-4DF7-A4C0-6CF7CE4AE0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59DE64E-390D-4737-9A5B-BB14CD7662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E2BF347-E2FD-47E6-B1E6-E808B94702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6D0FC9CE-EAC7-4443-A7A0-EA16BA5EE2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E178A2C-4890-491C-B9EE-4D386688A4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FAC0709-5022-4EFA-AC46-15D94217F6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00F4964-C2FC-4DF0-B735-97C38DD5E3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F5BF6685-5363-4B4C-8155-D659AAEE62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2268CDB-067B-42CA-9AA8-01E534A036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C0B9EFF-DAD8-4CB4-AAFC-25DC294598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92410BE-A28A-473C-AA13-B8F5A1599F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F05839C-7C26-429D-9BBC-66E20497C3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F04DFCD-F0DE-40AB-BC79-9B8BE0E92E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521FA18-7745-4580-AD66-E8A28524ED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9649682-7329-4438-89CB-B50977D3FD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14A3F67-AEA7-4CD6-A470-D4D23FE1F3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703E735A-087A-4D53-B085-914EEEDD57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2C1A07B8-37CF-4716-8843-E98415BD2B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EA0741B-902C-47E8-8FF7-5C2AA78BA0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3AA27A7-F082-4FA4-A985-2ED9BD6D11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8E81BCE-5F08-4D7C-9056-1BDF1AA7C9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4F90AC6-7C89-4D66-8921-D2B343B46F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0A51A43-78A1-4EAA-A1CC-3671996115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1A2D751-DE8A-45DD-A97E-FE4B54CD96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1D77FCB-51CB-4138-91F7-E4E219A8AA0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AC9A55E9-8498-4427-BA3C-B4AE03D549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8064D5E3-DEE2-4D5E-9BC8-A5F28D5179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1051199-2264-47F3-9789-4E3FAA92AE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4201AEE-8213-4B7B-BA2A-8C27AF3EB8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22D48AB-9F11-4938-9ABD-F266CE9A5E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6A3330A-2424-4134-9DFC-0E72241A14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1655AE2-BD08-4021-AB4C-D6BD06E325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3A5C7A4-6618-453A-B64A-4A6CD250B4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8435D5DC-A269-4A18-B78D-4499A5E7EA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B825100-2C0F-466D-BB6C-BF5BD77C12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E5BFA74-3973-4210-894B-4318ECEAF2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9C4AD7F-73AE-4AE5-A6EF-7A70794934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09088CC-3C82-445C-A28C-C80123926B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48A2091-6F01-4582-87EC-573BCBC2E2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1EFB63D-6737-43C6-A7B8-36CB8D38A8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955D804-6D23-49AE-9EA4-2D94280FC8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FD60DB3-FE4A-4E15-90FB-4B4271067EB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6D62F0C-B3F6-484F-8BB9-EF45D44450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2483C42-5B4C-419D-BFE5-72CF8115B4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FCCC51B-2B02-47D7-884D-4A977D7768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ED657DC-1E03-4FDC-9C58-B4B5ECF6A1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D1ACBA4-F0BD-4FEE-99A9-74F0FF3DA9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C5E17E4-8383-4854-B469-9F79C624F4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ABA6FD8-1C6B-4568-98CC-EB74A591CA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E03C451-2847-42A7-AE9C-63D61284F9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C86013F-2FD2-4304-AA37-FEB6348E61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30F438C-C0E1-4C76-B618-FB6D2683D4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412B1FC-A028-4122-BAA6-A366CF2483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378018C-FB61-42B9-8A60-D5B7C8A243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E2E01D0-BB5C-428A-90EB-BA3E481F70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7614326-ADE3-498F-88FE-2FD2536A36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2F214321-B8DF-42E5-8F29-3E4E1F7C67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4EF7CA6-B618-46E1-ABE0-4C85DC575C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29C6DB8-80FA-4159-92A0-5FD9E86BEA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6E44395-0893-4507-B7B8-92D5D4452F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2C93E10-670B-414F-8BEF-B88E016A13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88410CB-303A-43E6-8E82-734381D1AA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D826F26-A9B4-437E-8242-474E057DC37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7BC96820-F0CC-4277-A599-37512BA6FD9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1700A7B8-5222-4A6D-83DC-CA4FB95304D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B39E503F-0645-4AB4-8F97-37910C30EFE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0DE893B2-7ACD-46A5-97E5-EB411F7268D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5F27A533-5692-474D-8F0D-F610920F567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7B89977C-EAD0-41BC-910B-FF67B938966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C74CEE3C-E8B9-41BA-898B-6111C10F709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B51999D8-1E7C-494C-8B99-B7354814B0A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D43D3D98-82F2-4B6C-85CF-FD736135532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EB011721-7066-45ED-A99E-48D1AFCF7EF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5EBC58B4-7C65-40F9-975A-6D90CC8978D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912100D5-3C53-4F2D-B9BF-6BB937DD995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C953A486-3F7B-49E1-A21D-2BAAF2616DE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053DF495-D340-47B2-A04D-BEA6B2FB15C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5DF158C1-A82A-433C-BE01-CA492BC3A4C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2335CC7F-B667-4D30-8486-2D2C3360F56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2A5056A5-7498-4E7C-820C-B513532044E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E39D1DF2-A63F-4A99-8E0C-1AA7C566014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0B7CE5CA-B795-45AC-B63B-7464F0DC63F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933EF701-5AE4-4EF0-8B37-A507E38099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932F35D-220F-43EC-960C-FDC75B94E9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958F6C6-D4A9-4007-95A0-7DFA5DB71B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FFDFCC5-66C3-442B-9701-54633B7842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9357555-0917-4044-8669-C8A29765C5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D21AAC0-F430-40C6-9355-7EECF8A867F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4B5A0D2-FA72-4AF2-AB2D-0E4C5F41AE0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2FBA7B39-B14F-4427-850D-BA6B53FA57F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9D84D27-4799-4190-B26B-E9E448BC78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05DC381-12B3-40C2-9E34-EF199523B8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4FB016B-54D9-41C5-A225-841042E4F5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4611C99-B896-478B-968B-4B9279A3A8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B32CE42-0F7E-4EAC-BB47-7B6287EBF1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30D38CD-DA4C-4D91-957D-0A92F8D5E2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4FB3FD2-281E-44EA-BB19-B18526EB45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C2DFA9F-A0E4-4E04-9762-C1A77A49D3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7080624-C3F0-4E6E-BDB7-92B2388DFA5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AE89130-982E-497C-A892-2E3CF444DBD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550D8EE2-4DA5-4D79-9D1C-64EE0A76B55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16D46356-18AE-438D-847D-1DDA270C1F9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492F3AA-1E2C-4AFF-9CCB-6DE1CBA4254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D4AD31C-AEB2-4FD8-9AB9-3517D5AD10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3F6BB766-0CAA-4963-96C0-3DAE38AFE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624AAD6-1536-4BFC-9437-857B0613D1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2F9970A-290B-4002-A5F4-5603A13769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DCF6BEE6-66F9-44D5-BA21-0646FDD336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D6D0F6C-FF20-4EC1-B3E2-228F85E4E1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5F6D2F4-183D-476B-B31B-41C88A7E40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FCEFD6A-E4A1-407D-B386-5F3DDDF11F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2544566-D87D-4D33-BE7D-7DADA40A5B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14C692D-882F-4F56-BD17-9E50B26377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EF3B7B0-61E6-45A9-9E34-B5C921B383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F0BFCF43-F40B-49C9-B69B-3355147400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4DC3DC5-ED25-47C4-ACB1-7A445F272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AE9AC0F-D406-4BFD-B709-4F6FCDF2E4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A1771D7-C102-4B50-A866-0FD008D60D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A6715AB-D0D0-422E-9719-7143426C35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6B935730-B703-4D1A-8CEA-CD348C3BC8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3268E33-5273-46DF-9E8C-D5DED460FA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568B9AA-F4BC-461F-8F75-864DE5B532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4390A81-239A-483F-9142-3638EFA7C0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FC5E856-1F1D-49F3-BEA1-7D74C8DBA1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59A6F608-27EE-4DFC-AE77-2D6E1CD524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68D0CC7-E3B4-4E48-B17D-BA05CC93A8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12EA11B-9A1D-4FE6-AA25-43A6AF48BB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8AB4F43-C050-44C9-BAAC-2456B45ED5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2F33D48-9E92-48D9-B70A-BEB79C3CEC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9B4F123-766F-49AA-BF92-B410B4F6CB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775E133-08C6-4351-A8E3-6D80FD92D8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BC83BF1-A93B-4DE9-BFB5-8AB5053722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570EAFE-AD31-461B-A0B2-D70433EE70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92893998-31BE-4757-A944-D009ACA284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28F81CF-7F39-4F0A-8726-D6FC903A60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CBB7E66-1012-4CFD-ABFB-B119A5A918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8856B0A-C0B9-468F-A9CC-3DC8C7B9F6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1636DD1-7310-4E8E-9A82-60860D8AFD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AC24F08-C211-48A0-B999-4AB499CB88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1325117-685D-4C96-A858-E36D5B72D5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59E0895-9E68-4077-AF55-71504B6035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93832AE-6318-456C-B5D6-DFAA2BB155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4552686-2F11-4F3E-AAF3-2EC64F87A3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9845FA0-E0EB-4067-AF1E-C85900BFB0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EDE1EF9-A40A-41B4-8C83-55087EF680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D6AA2E9-AB06-4FFE-981F-1C6924FECE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9B6B723-B740-401C-BDE5-2D64B60E4A1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C534419-EACB-4F90-B5B2-24CB827CF36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67AA4B8-8F83-4FAE-BDAC-6149A4BB71C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27D62C2-0B12-4318-B4DA-BD35111E798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E61EF2D-6EF5-48C3-B890-C136892A82E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30E6DF0-A524-4C38-BEEC-585F9840AD4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DF4072A-38E3-41C6-91B5-C6488B928F1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D962DA3-DF4E-47B2-85CE-254235382E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EB6E5366-75DD-4426-A488-F533411F4C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861BFB4-6378-40A3-9A77-9C3C1BA7B01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D3466C0-8001-4C68-A889-25F002788AF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0CE60E72-7194-44E1-BA0C-8C027BC742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2DEB405-4F67-4077-AE27-90A09E5545E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26EB6B0-074B-4492-8558-66DC29C5AB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3554747-F4D5-4759-BE25-50AB95302C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B51E3EE4-AD28-49DE-A81F-F3D6F2C94FB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F5B58DA-94CB-4668-B819-6768599B953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CC49CC4-C148-4A2C-A152-E6F6C850798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2D2AF4AB-FF8C-4466-8911-EFB07B2AABE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AACC27B-C2C2-4306-A918-2F68256C78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EF417A7-580C-4CA4-9D03-10F76C53E35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8BCC90A-89DA-4EA0-A67E-E9994773C13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708B9D5-19F2-492E-BAB9-D77EB43C89E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AC8B0B7-35FD-466A-AF50-31EDDB077BD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004F7D9-F80E-426C-9643-AC09F86B9EB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9C59F94-2D13-4D4B-BBAD-4774FAA3127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40EA066-9968-447F-ABA2-91463D9E462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46D2406-6178-438D-9D8E-D05EF34F2FB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9C5C99E-2C50-4159-8517-861D2281D3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E980150-F2ED-4CC3-919C-D4046739B2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20A07E4-15AA-4201-96BF-8985265D4B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92B39D8B-CAE5-4CA8-B9F1-9739611305D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D889E91-2DD4-4AF2-815C-77C159BCCA4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74D3C869-4652-420E-9D7B-2FECF106C84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751068B-FAE6-4D09-AB76-5DA6DAC074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E760BD4-62CB-4801-85F9-234F5F4CC12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EC24B47-F0CF-4FCA-9C94-AFD45B6F67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B4572C90-C829-41A9-87C3-5A8BEE1DDA7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82D5BA5-A27E-4604-A1F7-3A4BE44AC3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E517149-BE8E-4D68-A303-4AF7B93007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D65E7EE-636A-4E88-9B25-CA02FE46A4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5620B7D-FC7F-4365-9230-F3FE0DACB08E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5A6B4AE-5BC6-4B04-9893-96111FFBB5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E37AF67-51A3-49C9-9854-E980FC6FC06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09F6D1A-2C95-4A5B-98BB-5F93951B781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6E301676-0FA3-4C05-8B19-654C5AA7A80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6295F11-57D9-4706-BD58-8C1961ED4D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99924CE-DE7A-44D9-AF36-EAA4CD5BCC3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80147AF-6B13-4116-9B78-7A22C43B711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D2B04B7-8416-436B-B4C6-2C6F9EA63F7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4FE7090-06DE-4BA0-94CD-1BFB7C02C6E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3A2317C-286A-4BD1-9670-F77D16848EF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CCCD5893-2F88-48EE-84F0-9CC8180BC32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CE7BA91-9B2D-4472-A2D6-6A74FE0766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2B875FB-6432-4207-A249-ABB37918EC4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E1160A2-4CA4-463A-B046-133DDD2B281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F60D678-87F8-424F-B2DD-A17814A4733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5A70E2B-4EF7-46BE-8105-D53A6D7CA4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03E176F-7211-496B-ADCE-02942DE2873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BA9AFD4-2E20-4465-B454-4031D370708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7AB2273-3787-4664-B656-E4C4F5F1BC1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<sst xmlns="http://schemas.openxmlformats.org/spreadsheetml/2006/main" count="1102" uniqueCount="271">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</sst>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83734788</v>
      </c>
    </row>
    <row r="8" spans="1:3" ht="15" customHeight="1" x14ac:dyDescent="0.25">
      <c r="B8" s="7" t="s">
        <v>106</v>
      </c>
      <c r="C8" s="70">
        <v>3.1E-2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7.980000000000001E-2</v>
      </c>
    </row>
    <row r="24" spans="1:3" ht="15" customHeight="1" x14ac:dyDescent="0.25">
      <c r="B24" s="20" t="s">
        <v>102</v>
      </c>
      <c r="C24" s="71">
        <v>0.68840000000000001</v>
      </c>
    </row>
    <row r="25" spans="1:3" ht="15" customHeight="1" x14ac:dyDescent="0.25">
      <c r="B25" s="20" t="s">
        <v>103</v>
      </c>
      <c r="C25" s="71">
        <v>0.20129999999999998</v>
      </c>
    </row>
    <row r="26" spans="1:3" ht="15" customHeight="1" x14ac:dyDescent="0.25">
      <c r="B26" s="20" t="s">
        <v>104</v>
      </c>
      <c r="C26" s="71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4.7</v>
      </c>
    </row>
    <row r="38" spans="1:5" ht="15" customHeight="1" x14ac:dyDescent="0.25">
      <c r="B38" s="16" t="s">
        <v>91</v>
      </c>
      <c r="C38" s="75">
        <v>8</v>
      </c>
      <c r="D38" s="17"/>
      <c r="E38" s="18"/>
    </row>
    <row r="39" spans="1:5" ht="15" customHeight="1" x14ac:dyDescent="0.25">
      <c r="B39" s="16" t="s">
        <v>90</v>
      </c>
      <c r="C39" s="75">
        <v>9.3000000000000007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1.5700000000000002E-2</v>
      </c>
      <c r="D45" s="17"/>
    </row>
    <row r="46" spans="1:5" ht="15.75" customHeight="1" x14ac:dyDescent="0.25">
      <c r="B46" s="16" t="s">
        <v>11</v>
      </c>
      <c r="C46" s="71">
        <v>5.5099999999999996E-2</v>
      </c>
      <c r="D46" s="17"/>
    </row>
    <row r="47" spans="1:5" ht="15.75" customHeight="1" x14ac:dyDescent="0.25">
      <c r="B47" s="16" t="s">
        <v>12</v>
      </c>
      <c r="C47" s="71">
        <v>4.8799999999999996E-2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2.5801536223274928</v>
      </c>
      <c r="D51" s="17"/>
    </row>
    <row r="52" spans="1:4" ht="15" customHeight="1" x14ac:dyDescent="0.25">
      <c r="B52" s="16" t="s">
        <v>125</v>
      </c>
      <c r="C52" s="76">
        <v>2.1600193410799999</v>
      </c>
    </row>
    <row r="53" spans="1:4" ht="15.75" customHeight="1" x14ac:dyDescent="0.25">
      <c r="B53" s="16" t="s">
        <v>126</v>
      </c>
      <c r="C53" s="76">
        <v>2.1600193410799999</v>
      </c>
    </row>
    <row r="54" spans="1:4" ht="15.75" customHeight="1" x14ac:dyDescent="0.25">
      <c r="B54" s="16" t="s">
        <v>127</v>
      </c>
      <c r="C54" s="76">
        <v>1.0219352105499899</v>
      </c>
    </row>
    <row r="55" spans="1:4" ht="15.75" customHeight="1" x14ac:dyDescent="0.25">
      <c r="B55" s="16" t="s">
        <v>128</v>
      </c>
      <c r="C55" s="76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0.62343871597175538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83.410471363702499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40.449016074200848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812.31808725464009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2.9368272794280297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2.0484817886827402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2.0484817886827402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2.0484817886827402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2.0484817886827402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13.581315517996757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13.581315517996757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1.2880813178921058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0.40700000000000003</v>
      </c>
      <c r="C18" s="85">
        <v>0.95</v>
      </c>
      <c r="D18" s="87">
        <v>18.607077933259184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18.607077933259184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18.607077933259184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39.938718228324198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23.735422745953461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4.6350477086017117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19.14284064169528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19.140945458292215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6.4995393702753681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11.173750530880806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1.5490521886421231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86">
        <v>171.57648799823235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0.97300645133854413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2.8242409092683913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0.76500000000000001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0.95499999999999996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0.73099999999999998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2.9611221982701053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2.8453631153828312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17232889.850000001</v>
      </c>
      <c r="C2" s="78">
        <v>35847781</v>
      </c>
      <c r="D2" s="78">
        <v>99850903</v>
      </c>
      <c r="E2" s="78">
        <v>99812752</v>
      </c>
      <c r="F2" s="78">
        <v>112690505</v>
      </c>
      <c r="G2" s="22">
        <f t="shared" ref="G2:G40" si="0">C2+D2+E2+F2</f>
        <v>348201941</v>
      </c>
      <c r="H2" s="22">
        <f t="shared" ref="H2:H40" si="1">(B2 + stillbirth*B2/(1000-stillbirth))/(1-abortion)</f>
        <v>19951570.67668825</v>
      </c>
      <c r="I2" s="22">
        <f>G2-H2</f>
        <v>328250370.32331175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16604885.76</v>
      </c>
      <c r="C3" s="78">
        <v>35692000</v>
      </c>
      <c r="D3" s="78">
        <v>94048000</v>
      </c>
      <c r="E3" s="78">
        <v>103726000</v>
      </c>
      <c r="F3" s="78">
        <v>109143000</v>
      </c>
      <c r="G3" s="22">
        <f t="shared" si="0"/>
        <v>342609000</v>
      </c>
      <c r="H3" s="22">
        <f t="shared" si="1"/>
        <v>19224491.928089138</v>
      </c>
      <c r="I3" s="22">
        <f t="shared" ref="I3:I15" si="3">G3-H3</f>
        <v>323384508.07191086</v>
      </c>
    </row>
    <row r="4" spans="1:9" ht="15.75" customHeight="1" x14ac:dyDescent="0.25">
      <c r="A4" s="7">
        <f t="shared" si="2"/>
        <v>2019</v>
      </c>
      <c r="B4" s="77">
        <v>15965800.655999999</v>
      </c>
      <c r="C4" s="78">
        <v>35709000</v>
      </c>
      <c r="D4" s="78">
        <v>88489000</v>
      </c>
      <c r="E4" s="78">
        <v>107282000</v>
      </c>
      <c r="F4" s="78">
        <v>105476000</v>
      </c>
      <c r="G4" s="22">
        <f t="shared" si="0"/>
        <v>336956000</v>
      </c>
      <c r="H4" s="22">
        <f t="shared" si="1"/>
        <v>18484584.011781376</v>
      </c>
      <c r="I4" s="22">
        <f t="shared" si="3"/>
        <v>318471415.98821861</v>
      </c>
    </row>
    <row r="5" spans="1:9" ht="15.75" customHeight="1" x14ac:dyDescent="0.25">
      <c r="A5" s="7">
        <f t="shared" si="2"/>
        <v>2020</v>
      </c>
      <c r="B5" s="77">
        <v>15316339.584000001</v>
      </c>
      <c r="C5" s="78">
        <v>35786000</v>
      </c>
      <c r="D5" s="78">
        <v>83776000</v>
      </c>
      <c r="E5" s="78">
        <v>109749000</v>
      </c>
      <c r="F5" s="78">
        <v>102105000</v>
      </c>
      <c r="G5" s="22">
        <f t="shared" si="0"/>
        <v>331416000</v>
      </c>
      <c r="H5" s="22">
        <f t="shared" si="1"/>
        <v>17732663.202645253</v>
      </c>
      <c r="I5" s="22">
        <f t="shared" si="3"/>
        <v>313683336.79735476</v>
      </c>
    </row>
    <row r="6" spans="1:9" ht="15.75" customHeight="1" x14ac:dyDescent="0.25">
      <c r="A6" s="7">
        <f t="shared" si="2"/>
        <v>2021</v>
      </c>
      <c r="B6" s="77">
        <v>15046970.9256</v>
      </c>
      <c r="C6" s="78">
        <v>35954000</v>
      </c>
      <c r="D6" s="78">
        <v>79995000</v>
      </c>
      <c r="E6" s="78">
        <v>111382000</v>
      </c>
      <c r="F6" s="78">
        <v>99098000</v>
      </c>
      <c r="G6" s="22">
        <f t="shared" si="0"/>
        <v>326429000</v>
      </c>
      <c r="H6" s="22">
        <f t="shared" si="1"/>
        <v>17420798.630136985</v>
      </c>
      <c r="I6" s="22">
        <f t="shared" si="3"/>
        <v>309008201.36986303</v>
      </c>
    </row>
    <row r="7" spans="1:9" ht="15.75" customHeight="1" x14ac:dyDescent="0.25">
      <c r="A7" s="7">
        <f t="shared" si="2"/>
        <v>2022</v>
      </c>
      <c r="B7" s="77">
        <v>14770758.571199998</v>
      </c>
      <c r="C7" s="78">
        <v>36151000</v>
      </c>
      <c r="D7" s="78">
        <v>77084000</v>
      </c>
      <c r="E7" s="78">
        <v>112034000</v>
      </c>
      <c r="F7" s="78">
        <v>96285000</v>
      </c>
      <c r="G7" s="22">
        <f t="shared" si="0"/>
        <v>321554000</v>
      </c>
      <c r="H7" s="22">
        <f t="shared" si="1"/>
        <v>17101010.692155935</v>
      </c>
      <c r="I7" s="22">
        <f t="shared" si="3"/>
        <v>304452989.30784404</v>
      </c>
    </row>
    <row r="8" spans="1:9" ht="15.75" customHeight="1" x14ac:dyDescent="0.25">
      <c r="A8" s="7">
        <f t="shared" si="2"/>
        <v>2023</v>
      </c>
      <c r="B8" s="77">
        <v>14488516.159599999</v>
      </c>
      <c r="C8" s="78">
        <v>36384000</v>
      </c>
      <c r="D8" s="78">
        <v>74956000</v>
      </c>
      <c r="E8" s="78">
        <v>111596000</v>
      </c>
      <c r="F8" s="78">
        <v>94068000</v>
      </c>
      <c r="G8" s="22">
        <f t="shared" si="0"/>
        <v>317004000</v>
      </c>
      <c r="H8" s="22">
        <f t="shared" si="1"/>
        <v>16774241.388109328</v>
      </c>
      <c r="I8" s="22">
        <f t="shared" si="3"/>
        <v>300229758.61189067</v>
      </c>
    </row>
    <row r="9" spans="1:9" ht="15.75" customHeight="1" x14ac:dyDescent="0.25">
      <c r="A9" s="7">
        <f t="shared" si="2"/>
        <v>2024</v>
      </c>
      <c r="B9" s="77">
        <v>14200957.049599996</v>
      </c>
      <c r="C9" s="78">
        <v>36681000</v>
      </c>
      <c r="D9" s="78">
        <v>73360000</v>
      </c>
      <c r="E9" s="78">
        <v>110005000</v>
      </c>
      <c r="F9" s="78">
        <v>92983000</v>
      </c>
      <c r="G9" s="22">
        <f t="shared" si="0"/>
        <v>313029000</v>
      </c>
      <c r="H9" s="22">
        <f t="shared" si="1"/>
        <v>16441316.617114484</v>
      </c>
      <c r="I9" s="22">
        <f t="shared" si="3"/>
        <v>296587683.38288552</v>
      </c>
    </row>
    <row r="10" spans="1:9" ht="15.75" customHeight="1" x14ac:dyDescent="0.25">
      <c r="A10" s="7">
        <f t="shared" si="2"/>
        <v>2025</v>
      </c>
      <c r="B10" s="77">
        <v>13908740.274000002</v>
      </c>
      <c r="C10" s="78">
        <v>37048000</v>
      </c>
      <c r="D10" s="78">
        <v>72129000</v>
      </c>
      <c r="E10" s="78">
        <v>107266000</v>
      </c>
      <c r="F10" s="78">
        <v>93304000</v>
      </c>
      <c r="G10" s="22">
        <f t="shared" si="0"/>
        <v>309747000</v>
      </c>
      <c r="H10" s="22">
        <f t="shared" si="1"/>
        <v>16102999.381755538</v>
      </c>
      <c r="I10" s="22">
        <f t="shared" si="3"/>
        <v>293644000.61824447</v>
      </c>
    </row>
    <row r="11" spans="1:9" ht="15.75" customHeight="1" x14ac:dyDescent="0.25">
      <c r="A11" s="7">
        <f t="shared" si="2"/>
        <v>2026</v>
      </c>
      <c r="B11" s="77">
        <v>13753133.544600001</v>
      </c>
      <c r="C11" s="78">
        <v>37472000</v>
      </c>
      <c r="D11" s="78">
        <v>71407000</v>
      </c>
      <c r="E11" s="78">
        <v>103458000</v>
      </c>
      <c r="F11" s="78">
        <v>95027000</v>
      </c>
      <c r="G11" s="22">
        <f t="shared" si="0"/>
        <v>307364000</v>
      </c>
      <c r="H11" s="22">
        <f t="shared" si="1"/>
        <v>15922843.953013422</v>
      </c>
      <c r="I11" s="22">
        <f t="shared" si="3"/>
        <v>291441156.04698658</v>
      </c>
    </row>
    <row r="12" spans="1:9" ht="15.75" customHeight="1" x14ac:dyDescent="0.25">
      <c r="A12" s="7">
        <f t="shared" si="2"/>
        <v>2027</v>
      </c>
      <c r="B12" s="77">
        <v>13593779.126399999</v>
      </c>
      <c r="C12" s="78">
        <v>37924000</v>
      </c>
      <c r="D12" s="78">
        <v>71144000</v>
      </c>
      <c r="E12" s="78">
        <v>98392000</v>
      </c>
      <c r="F12" s="78">
        <v>98174000</v>
      </c>
      <c r="G12" s="22">
        <f t="shared" si="0"/>
        <v>305634000</v>
      </c>
      <c r="H12" s="22">
        <f t="shared" si="1"/>
        <v>15738349.595709801</v>
      </c>
      <c r="I12" s="22">
        <f t="shared" si="3"/>
        <v>289895650.4042902</v>
      </c>
    </row>
    <row r="13" spans="1:9" ht="15.75" customHeight="1" x14ac:dyDescent="0.25">
      <c r="A13" s="7">
        <f t="shared" si="2"/>
        <v>2028</v>
      </c>
      <c r="B13" s="77">
        <v>13430815.0428</v>
      </c>
      <c r="C13" s="78">
        <v>38336000</v>
      </c>
      <c r="D13" s="78">
        <v>71245000</v>
      </c>
      <c r="E13" s="78">
        <v>92668000</v>
      </c>
      <c r="F13" s="78">
        <v>102059000</v>
      </c>
      <c r="G13" s="22">
        <f t="shared" si="0"/>
        <v>304308000</v>
      </c>
      <c r="H13" s="22">
        <f t="shared" si="1"/>
        <v>15549676.107977439</v>
      </c>
      <c r="I13" s="22">
        <f t="shared" si="3"/>
        <v>288758323.89202255</v>
      </c>
    </row>
    <row r="14" spans="1:9" ht="15.75" customHeight="1" x14ac:dyDescent="0.25">
      <c r="A14" s="7">
        <f t="shared" si="2"/>
        <v>2029</v>
      </c>
      <c r="B14" s="77">
        <v>13264472.865599999</v>
      </c>
      <c r="C14" s="78">
        <v>38608000</v>
      </c>
      <c r="D14" s="78">
        <v>71575000</v>
      </c>
      <c r="E14" s="78">
        <v>87197000</v>
      </c>
      <c r="F14" s="78">
        <v>105608000</v>
      </c>
      <c r="G14" s="22">
        <f t="shared" si="0"/>
        <v>302988000</v>
      </c>
      <c r="H14" s="22">
        <f t="shared" si="1"/>
        <v>15357091.594653921</v>
      </c>
      <c r="I14" s="22">
        <f t="shared" si="3"/>
        <v>287630908.4053461</v>
      </c>
    </row>
    <row r="15" spans="1:9" ht="15.75" customHeight="1" x14ac:dyDescent="0.25">
      <c r="A15" s="7">
        <f t="shared" si="2"/>
        <v>2030</v>
      </c>
      <c r="B15" s="77">
        <v>13095034.755000001</v>
      </c>
      <c r="C15" s="78">
        <v>38677000</v>
      </c>
      <c r="D15" s="78">
        <v>72029000</v>
      </c>
      <c r="E15" s="78">
        <v>82576000</v>
      </c>
      <c r="F15" s="78">
        <v>108106000</v>
      </c>
      <c r="G15" s="22">
        <f t="shared" si="0"/>
        <v>301388000</v>
      </c>
      <c r="H15" s="22">
        <f t="shared" si="1"/>
        <v>15160922.729861904</v>
      </c>
      <c r="I15" s="22">
        <f t="shared" si="3"/>
        <v>286227077.27013808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127.35372845406468</v>
      </c>
      <c r="I17" s="22">
        <f t="shared" si="4"/>
        <v>-127.35372845406468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4.3034775000000006E-3</v>
      </c>
    </row>
    <row r="4" spans="1:8" ht="15.75" customHeight="1" x14ac:dyDescent="0.25">
      <c r="B4" s="24" t="s">
        <v>7</v>
      </c>
      <c r="C4" s="79">
        <v>4.5199609171251848E-2</v>
      </c>
    </row>
    <row r="5" spans="1:8" ht="15.75" customHeight="1" x14ac:dyDescent="0.25">
      <c r="B5" s="24" t="s">
        <v>8</v>
      </c>
      <c r="C5" s="79">
        <v>0.12135942852673706</v>
      </c>
    </row>
    <row r="6" spans="1:8" ht="15.75" customHeight="1" x14ac:dyDescent="0.25">
      <c r="B6" s="24" t="s">
        <v>10</v>
      </c>
      <c r="C6" s="79">
        <v>0.14862802508401751</v>
      </c>
    </row>
    <row r="7" spans="1:8" ht="15.75" customHeight="1" x14ac:dyDescent="0.25">
      <c r="B7" s="24" t="s">
        <v>13</v>
      </c>
      <c r="C7" s="79">
        <v>0.28224899255422575</v>
      </c>
    </row>
    <row r="8" spans="1:8" ht="15.75" customHeight="1" x14ac:dyDescent="0.25">
      <c r="B8" s="24" t="s">
        <v>14</v>
      </c>
      <c r="C8" s="79">
        <v>1.5648594834482875E-3</v>
      </c>
    </row>
    <row r="9" spans="1:8" ht="15.75" customHeight="1" x14ac:dyDescent="0.25">
      <c r="B9" s="24" t="s">
        <v>27</v>
      </c>
      <c r="C9" s="79">
        <v>0.20625948378158848</v>
      </c>
    </row>
    <row r="10" spans="1:8" ht="15.75" customHeight="1" x14ac:dyDescent="0.25">
      <c r="B10" s="24" t="s">
        <v>15</v>
      </c>
      <c r="C10" s="79">
        <v>0.1904361238987311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2.7757246058023401E-2</v>
      </c>
      <c r="D14" s="79">
        <v>2.7757246058023401E-2</v>
      </c>
      <c r="E14" s="79">
        <v>1.0899893384589198E-2</v>
      </c>
      <c r="F14" s="79">
        <v>1.0899893384589198E-2</v>
      </c>
    </row>
    <row r="15" spans="1:8" ht="15.75" customHeight="1" x14ac:dyDescent="0.25">
      <c r="B15" s="24" t="s">
        <v>16</v>
      </c>
      <c r="C15" s="79">
        <v>0.20459980232864697</v>
      </c>
      <c r="D15" s="79">
        <v>0.20459980232864697</v>
      </c>
      <c r="E15" s="79">
        <v>8.2728191744732005E-2</v>
      </c>
      <c r="F15" s="79">
        <v>8.2728191744732005E-2</v>
      </c>
    </row>
    <row r="16" spans="1:8" ht="15.75" customHeight="1" x14ac:dyDescent="0.25">
      <c r="B16" s="24" t="s">
        <v>17</v>
      </c>
      <c r="C16" s="79">
        <v>1.7656668608345898E-2</v>
      </c>
      <c r="D16" s="79">
        <v>1.7656668608345898E-2</v>
      </c>
      <c r="E16" s="79">
        <v>1.8251611371611499E-2</v>
      </c>
      <c r="F16" s="79">
        <v>1.8251611371611499E-2</v>
      </c>
    </row>
    <row r="17" spans="1:8" ht="15.75" customHeight="1" x14ac:dyDescent="0.25">
      <c r="B17" s="24" t="s">
        <v>18</v>
      </c>
      <c r="C17" s="79">
        <v>5.6818072270119506E-3</v>
      </c>
      <c r="D17" s="79">
        <v>5.6818072270119506E-3</v>
      </c>
      <c r="E17" s="79">
        <v>2.2941858321946201E-2</v>
      </c>
      <c r="F17" s="79">
        <v>2.2941858321946201E-2</v>
      </c>
    </row>
    <row r="18" spans="1:8" ht="15.75" customHeight="1" x14ac:dyDescent="0.25">
      <c r="B18" s="24" t="s">
        <v>19</v>
      </c>
      <c r="C18" s="79">
        <v>7.18306366317689E-6</v>
      </c>
      <c r="D18" s="79">
        <v>7.18306366317689E-6</v>
      </c>
      <c r="E18" s="79">
        <v>1.0296660631627098E-5</v>
      </c>
      <c r="F18" s="79">
        <v>1.0296660631627098E-5</v>
      </c>
    </row>
    <row r="19" spans="1:8" ht="15.75" customHeight="1" x14ac:dyDescent="0.25">
      <c r="B19" s="24" t="s">
        <v>20</v>
      </c>
      <c r="C19" s="79">
        <v>5.9778113834509199E-3</v>
      </c>
      <c r="D19" s="79">
        <v>5.9778113834509199E-3</v>
      </c>
      <c r="E19" s="79">
        <v>9.9758634497060204E-3</v>
      </c>
      <c r="F19" s="79">
        <v>9.9758634497060204E-3</v>
      </c>
    </row>
    <row r="20" spans="1:8" ht="15.75" customHeight="1" x14ac:dyDescent="0.25">
      <c r="B20" s="24" t="s">
        <v>21</v>
      </c>
      <c r="C20" s="79">
        <v>3.6590965623631098E-3</v>
      </c>
      <c r="D20" s="79">
        <v>3.6590965623631098E-3</v>
      </c>
      <c r="E20" s="79">
        <v>2.0220468994227601E-2</v>
      </c>
      <c r="F20" s="79">
        <v>2.0220468994227601E-2</v>
      </c>
    </row>
    <row r="21" spans="1:8" ht="15.75" customHeight="1" x14ac:dyDescent="0.25">
      <c r="B21" s="24" t="s">
        <v>22</v>
      </c>
      <c r="C21" s="79">
        <v>0.14770538048078499</v>
      </c>
      <c r="D21" s="79">
        <v>0.14770538048078499</v>
      </c>
      <c r="E21" s="79">
        <v>0.44517605880789107</v>
      </c>
      <c r="F21" s="79">
        <v>0.44517605880789107</v>
      </c>
    </row>
    <row r="22" spans="1:8" ht="15.75" customHeight="1" x14ac:dyDescent="0.25">
      <c r="B22" s="24" t="s">
        <v>23</v>
      </c>
      <c r="C22" s="79">
        <v>0.58695500428770953</v>
      </c>
      <c r="D22" s="79">
        <v>0.58695500428770953</v>
      </c>
      <c r="E22" s="79">
        <v>0.38979575726466476</v>
      </c>
      <c r="F22" s="79">
        <v>0.38979575726466476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6.7500000000000004E-2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0.2908</v>
      </c>
    </row>
    <row r="29" spans="1:8" ht="15.75" customHeight="1" x14ac:dyDescent="0.25">
      <c r="B29" s="24" t="s">
        <v>41</v>
      </c>
      <c r="C29" s="79">
        <v>0.10210000000000001</v>
      </c>
    </row>
    <row r="30" spans="1:8" ht="15.75" customHeight="1" x14ac:dyDescent="0.25">
      <c r="B30" s="24" t="s">
        <v>42</v>
      </c>
      <c r="C30" s="79">
        <v>2.4700000000000003E-2</v>
      </c>
    </row>
    <row r="31" spans="1:8" ht="15.75" customHeight="1" x14ac:dyDescent="0.25">
      <c r="B31" s="24" t="s">
        <v>43</v>
      </c>
      <c r="C31" s="79">
        <v>4.4000000000000003E-3</v>
      </c>
    </row>
    <row r="32" spans="1:8" ht="15.75" customHeight="1" x14ac:dyDescent="0.25">
      <c r="B32" s="24" t="s">
        <v>44</v>
      </c>
      <c r="C32" s="79">
        <v>0.11259999999999999</v>
      </c>
    </row>
    <row r="33" spans="2:3" ht="15.75" customHeight="1" x14ac:dyDescent="0.25">
      <c r="B33" s="24" t="s">
        <v>45</v>
      </c>
      <c r="C33" s="79">
        <v>0.1409</v>
      </c>
    </row>
    <row r="34" spans="2:3" ht="15.75" customHeight="1" x14ac:dyDescent="0.25">
      <c r="B34" s="24" t="s">
        <v>46</v>
      </c>
      <c r="C34" s="79">
        <v>0.25440000000000018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0.70627805494091622</v>
      </c>
      <c r="D2" s="80">
        <v>0.70627805494091622</v>
      </c>
      <c r="E2" s="80">
        <v>0.65618135224066965</v>
      </c>
      <c r="F2" s="80">
        <v>0.4928606795739614</v>
      </c>
      <c r="G2" s="80">
        <v>0.4449966462454964</v>
      </c>
    </row>
    <row r="3" spans="1:15" ht="15.75" customHeight="1" x14ac:dyDescent="0.25">
      <c r="A3" s="5"/>
      <c r="B3" s="11" t="s">
        <v>118</v>
      </c>
      <c r="C3" s="80">
        <v>0.25618738099354366</v>
      </c>
      <c r="D3" s="80">
        <v>0.25618738099354366</v>
      </c>
      <c r="E3" s="80">
        <v>0.29881864553710802</v>
      </c>
      <c r="F3" s="80">
        <v>0.42398263429188593</v>
      </c>
      <c r="G3" s="80">
        <v>0.46147800351384816</v>
      </c>
    </row>
    <row r="4" spans="1:15" ht="15.75" customHeight="1" x14ac:dyDescent="0.25">
      <c r="A4" s="5"/>
      <c r="B4" s="11" t="s">
        <v>116</v>
      </c>
      <c r="C4" s="81">
        <v>2.2396314470046086E-2</v>
      </c>
      <c r="D4" s="81">
        <v>2.2396314470046086E-2</v>
      </c>
      <c r="E4" s="81">
        <v>2.8202766369687663E-2</v>
      </c>
      <c r="F4" s="81">
        <v>4.7903228172043011E-2</v>
      </c>
      <c r="G4" s="81">
        <v>5.3502306789554532E-2</v>
      </c>
    </row>
    <row r="5" spans="1:15" ht="15.75" customHeight="1" x14ac:dyDescent="0.25">
      <c r="A5" s="5"/>
      <c r="B5" s="11" t="s">
        <v>119</v>
      </c>
      <c r="C5" s="81">
        <v>1.513824959549411E-2</v>
      </c>
      <c r="D5" s="81">
        <v>1.513824959549411E-2</v>
      </c>
      <c r="E5" s="81">
        <v>1.6797235852534564E-2</v>
      </c>
      <c r="F5" s="81">
        <v>3.5253457962109581E-2</v>
      </c>
      <c r="G5" s="81">
        <v>4.0023043451100873E-2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0.76018874560375138</v>
      </c>
      <c r="D8" s="80">
        <v>0.76018874560375138</v>
      </c>
      <c r="E8" s="80">
        <v>0.74173170731707316</v>
      </c>
      <c r="F8" s="80">
        <v>0.71540668202764979</v>
      </c>
      <c r="G8" s="80">
        <v>0.72686608122941831</v>
      </c>
    </row>
    <row r="9" spans="1:15" ht="15.75" customHeight="1" x14ac:dyDescent="0.25">
      <c r="B9" s="7" t="s">
        <v>121</v>
      </c>
      <c r="C9" s="80">
        <v>0.22081125439624852</v>
      </c>
      <c r="D9" s="80">
        <v>0.22081125439624852</v>
      </c>
      <c r="E9" s="80">
        <v>0.23926829268292688</v>
      </c>
      <c r="F9" s="80">
        <v>0.2655933179723502</v>
      </c>
      <c r="G9" s="80">
        <v>0.25413391877058178</v>
      </c>
    </row>
    <row r="10" spans="1:15" ht="15.75" customHeight="1" x14ac:dyDescent="0.25">
      <c r="B10" s="7" t="s">
        <v>122</v>
      </c>
      <c r="C10" s="81">
        <v>1.2000000099999998E-2</v>
      </c>
      <c r="D10" s="81">
        <v>1.2000000099999998E-2</v>
      </c>
      <c r="E10" s="81">
        <v>1.2000000099999998E-2</v>
      </c>
      <c r="F10" s="81">
        <v>1.2000000099999998E-2</v>
      </c>
      <c r="G10" s="81">
        <v>1.2000000099999998E-2</v>
      </c>
    </row>
    <row r="11" spans="1:15" ht="15.75" customHeight="1" x14ac:dyDescent="0.25">
      <c r="B11" s="7" t="s">
        <v>123</v>
      </c>
      <c r="C11" s="81">
        <v>6.9999999000000005E-3</v>
      </c>
      <c r="D11" s="81">
        <v>6.9999999000000005E-3</v>
      </c>
      <c r="E11" s="81">
        <v>6.9999999000000005E-3</v>
      </c>
      <c r="F11" s="81">
        <v>6.9999999000000005E-3</v>
      </c>
      <c r="G11" s="81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0.24106760524999998</v>
      </c>
      <c r="D14" s="82">
        <v>0.22647946759500001</v>
      </c>
      <c r="E14" s="82">
        <v>0.22647946759500001</v>
      </c>
      <c r="F14" s="82">
        <v>8.3043017710499989E-2</v>
      </c>
      <c r="G14" s="82">
        <v>8.3043017710499989E-2</v>
      </c>
      <c r="H14" s="83">
        <v>0.32400000000000001</v>
      </c>
      <c r="I14" s="83">
        <v>0.32400000000000001</v>
      </c>
      <c r="J14" s="83">
        <v>0.32400000000000001</v>
      </c>
      <c r="K14" s="83">
        <v>0.32400000000000001</v>
      </c>
      <c r="L14" s="83">
        <v>0.102581994335</v>
      </c>
      <c r="M14" s="83">
        <v>0.11149034115899999</v>
      </c>
      <c r="N14" s="83">
        <v>0.11441698703950001</v>
      </c>
      <c r="O14" s="83">
        <v>0.13796585878750001</v>
      </c>
    </row>
    <row r="15" spans="1:15" ht="15.75" customHeight="1" x14ac:dyDescent="0.25">
      <c r="B15" s="16" t="s">
        <v>68</v>
      </c>
      <c r="C15" s="80">
        <f>iron_deficiency_anaemia*C14</f>
        <v>0.15029087827944598</v>
      </c>
      <c r="D15" s="80">
        <f t="shared" ref="D15:O15" si="0">iron_deficiency_anaemia*D14</f>
        <v>0.1411960684713936</v>
      </c>
      <c r="E15" s="80">
        <f t="shared" si="0"/>
        <v>0.1411960684713936</v>
      </c>
      <c r="F15" s="80">
        <f t="shared" si="0"/>
        <v>5.1772232331853851E-2</v>
      </c>
      <c r="G15" s="80">
        <f t="shared" si="0"/>
        <v>5.1772232331853851E-2</v>
      </c>
      <c r="H15" s="80">
        <f t="shared" si="0"/>
        <v>0.20199414397484874</v>
      </c>
      <c r="I15" s="80">
        <f t="shared" si="0"/>
        <v>0.20199414397484874</v>
      </c>
      <c r="J15" s="80">
        <f t="shared" si="0"/>
        <v>0.20199414397484874</v>
      </c>
      <c r="K15" s="80">
        <f t="shared" si="0"/>
        <v>0.20199414397484874</v>
      </c>
      <c r="L15" s="80">
        <f t="shared" si="0"/>
        <v>6.3953586830034284E-2</v>
      </c>
      <c r="M15" s="80">
        <f t="shared" si="0"/>
        <v>6.9507395135419897E-2</v>
      </c>
      <c r="N15" s="80">
        <f t="shared" si="0"/>
        <v>7.1331979485262861E-2</v>
      </c>
      <c r="O15" s="80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0.10759000000000001</v>
      </c>
      <c r="D2" s="144">
        <v>0.10521000000000001</v>
      </c>
      <c r="E2" s="144">
        <v>0.10292</v>
      </c>
      <c r="F2" s="144">
        <v>0.1007</v>
      </c>
      <c r="G2" s="144">
        <v>9.8549999999999999E-2</v>
      </c>
      <c r="H2" s="144">
        <v>9.6460000000000004E-2</v>
      </c>
      <c r="I2" s="144">
        <v>9.444000000000001E-2</v>
      </c>
      <c r="J2" s="144">
        <v>9.2490000000000003E-2</v>
      </c>
      <c r="K2" s="144">
        <v>9.06E-2</v>
      </c>
      <c r="L2" s="144">
        <v>8.8770000000000002E-2</v>
      </c>
      <c r="M2" s="144">
        <v>8.7010000000000004E-2</v>
      </c>
      <c r="N2" s="144">
        <v>8.5310000000000011E-2</v>
      </c>
      <c r="O2" s="144">
        <v>8.3670000000000008E-2</v>
      </c>
      <c r="P2" s="144">
        <v>8.2089999999999996E-2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1.9019999999999999E-2</v>
      </c>
      <c r="D4" s="144">
        <v>1.8579999999999999E-2</v>
      </c>
      <c r="E4" s="144">
        <v>1.8149999999999999E-2</v>
      </c>
      <c r="F4" s="144">
        <v>1.7739999999999999E-2</v>
      </c>
      <c r="G4" s="144">
        <v>1.7350000000000001E-2</v>
      </c>
      <c r="H4" s="144">
        <v>1.6959999999999999E-2</v>
      </c>
      <c r="I4" s="144">
        <v>1.6579999999999998E-2</v>
      </c>
      <c r="J4" s="144">
        <v>1.6220000000000002E-2</v>
      </c>
      <c r="K4" s="144">
        <v>1.5869999999999999E-2</v>
      </c>
      <c r="L4" s="144">
        <v>1.555E-2</v>
      </c>
      <c r="M4" s="144">
        <v>1.524E-2</v>
      </c>
      <c r="N4" s="144">
        <v>1.4950000000000001E-2</v>
      </c>
      <c r="O4" s="144">
        <v>1.4670000000000001E-2</v>
      </c>
      <c r="P4" s="144">
        <v>1.439E-2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6.9808579723229333E-2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0.20199414397484874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7.3951264538891254E-2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12.019</v>
      </c>
      <c r="D13" s="143">
        <v>11.382999999999999</v>
      </c>
      <c r="E13" s="143">
        <v>10.804</v>
      </c>
      <c r="F13" s="143">
        <v>10.281000000000001</v>
      </c>
      <c r="G13" s="143">
        <v>9.7910000000000004</v>
      </c>
      <c r="H13" s="143">
        <v>9.3460000000000001</v>
      </c>
      <c r="I13" s="143">
        <v>8.9290000000000003</v>
      </c>
      <c r="J13" s="143">
        <v>8.5429999999999993</v>
      </c>
      <c r="K13" s="143">
        <v>8.18</v>
      </c>
      <c r="L13" s="143">
        <v>7.8449999999999998</v>
      </c>
      <c r="M13" s="143">
        <v>7.54</v>
      </c>
      <c r="N13" s="143">
        <v>7.2290000000000001</v>
      </c>
      <c r="O13" s="143">
        <v>6.9560000000000004</v>
      </c>
      <c r="P13" s="143">
        <v>6.67</v>
      </c>
    </row>
    <row r="14" spans="1:16" x14ac:dyDescent="0.25">
      <c r="B14" s="16" t="s">
        <v>170</v>
      </c>
      <c r="C14" s="143">
        <f>maternal_mortality</f>
        <v>0.27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3.1E-2</v>
      </c>
      <c r="E2" s="92">
        <f>food_insecure</f>
        <v>3.1E-2</v>
      </c>
      <c r="F2" s="92">
        <f>food_insecure</f>
        <v>3.1E-2</v>
      </c>
      <c r="G2" s="92">
        <f>food_insecure</f>
        <v>3.1E-2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3.1E-2</v>
      </c>
      <c r="F5" s="92">
        <f>food_insecure</f>
        <v>3.1E-2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9.923667778182664E-2</v>
      </c>
      <c r="D7" s="92">
        <f>diarrhoea_1_5mo/26</f>
        <v>8.3077666964615382E-2</v>
      </c>
      <c r="E7" s="92">
        <f>diarrhoea_6_11mo/26</f>
        <v>8.3077666964615382E-2</v>
      </c>
      <c r="F7" s="92">
        <f>diarrhoea_12_23mo/26</f>
        <v>3.9305200405768841E-2</v>
      </c>
      <c r="G7" s="92">
        <f>diarrhoea_24_59mo/26</f>
        <v>3.9305200405768841E-2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3.1E-2</v>
      </c>
      <c r="F8" s="92">
        <f>food_insecure</f>
        <v>3.1E-2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9.923667778182664E-2</v>
      </c>
      <c r="D11" s="92">
        <f>diarrhoea_1_5mo/26</f>
        <v>8.3077666964615382E-2</v>
      </c>
      <c r="E11" s="92">
        <f>diarrhoea_6_11mo/26</f>
        <v>8.3077666964615382E-2</v>
      </c>
      <c r="F11" s="92">
        <f>diarrhoea_12_23mo/26</f>
        <v>3.9305200405768841E-2</v>
      </c>
      <c r="G11" s="92">
        <f>diarrhoea_24_59mo/26</f>
        <v>3.9305200405768841E-2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3.1E-2</v>
      </c>
      <c r="I14" s="92">
        <f>food_insecure</f>
        <v>3.1E-2</v>
      </c>
      <c r="J14" s="92">
        <f>food_insecure</f>
        <v>3.1E-2</v>
      </c>
      <c r="K14" s="92">
        <f>food_insecure</f>
        <v>3.1E-2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0.10299999999999999</v>
      </c>
      <c r="M23" s="92">
        <f>famplan_unmet_need</f>
        <v>0.10299999999999999</v>
      </c>
      <c r="N23" s="92">
        <f>famplan_unmet_need</f>
        <v>0.10299999999999999</v>
      </c>
      <c r="O23" s="92">
        <f>famplan_unmet_need</f>
        <v>0.10299999999999999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9.2307668396495984E-2</v>
      </c>
      <c r="M24" s="92">
        <f>(1-food_insecure)*(0.49)+food_insecure*(0.7)</f>
        <v>0.49650999999999995</v>
      </c>
      <c r="N24" s="92">
        <f>(1-food_insecure)*(0.49)+food_insecure*(0.7)</f>
        <v>0.49650999999999995</v>
      </c>
      <c r="O24" s="92">
        <f>(1-food_insecure)*(0.49)+food_insecure*(0.7)</f>
        <v>0.49650999999999995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3.9560429312783994E-2</v>
      </c>
      <c r="M25" s="92">
        <f>(1-food_insecure)*(0.21)+food_insecure*(0.3)</f>
        <v>0.21278999999999998</v>
      </c>
      <c r="N25" s="92">
        <f>(1-food_insecure)*(0.21)+food_insecure*(0.3)</f>
        <v>0.21278999999999998</v>
      </c>
      <c r="O25" s="92">
        <f>(1-food_insecure)*(0.21)+food_insecure*(0.3)</f>
        <v>0.21278999999999998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5.4044911890719999E-2</v>
      </c>
      <c r="M26" s="92">
        <f>(1-food_insecure)*(0.3)</f>
        <v>0.29069999999999996</v>
      </c>
      <c r="N26" s="92">
        <f>(1-food_insecure)*(0.3)</f>
        <v>0.29069999999999996</v>
      </c>
      <c r="O26" s="92">
        <f>(1-food_insecure)*(0.3)</f>
        <v>0.29069999999999996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2020-03-24T06:48:48Z</dcterms:modified>
</cp:coreProperties>
</file>