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9A89C01-70DC-4AED-86A1-19B4CB756FE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I9" i="2" s="1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32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3" i="2"/>
  <c r="I10" i="2"/>
  <c r="I8" i="2"/>
  <c r="I7" i="2"/>
  <c r="I6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E6E1FE6-EEB8-4F9C-B6C3-4CD926809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C616774-9BAD-4A69-BA96-EF583656371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45296C3-7785-4D25-B284-7F86FA1FC67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1E39C94-1F54-432B-A62B-1F8A4FB31D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7BB2EA0-495A-4D2B-A6E7-A264A109B53B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57823338-DD41-407C-974F-0417F46D7214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6EDA7A2E-6B74-4BE6-B61B-FB046A03AF7C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C49D9AFB-EFC0-480C-BA3D-97486B7B65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478D68C-5CBD-4FCF-A613-E7700712D9F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B91B462-CED2-4BF9-BCC3-3CB93A5A9CC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6645644-DF11-4D8A-B486-4D5270F7DBE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375BE15-F737-4BEE-BB3A-89A79FED7D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E9019CC-784D-4625-B52F-DCB3077919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4FF0692-3389-4093-8A85-24BA5F3A223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F2B7A20-4E6D-4AE8-936D-7524ACADBE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BF33375-4348-4AD6-B235-D12D569BC5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0813977-3DFA-4A38-9AFF-10C9E8035C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2EDB388-631B-4C65-850F-8F173C856B3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5A1CC60-E3A0-45DC-8C74-C308DBED8C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AD47D57-9662-423F-97ED-CB0B3153F3F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4EAE3D2-6F76-41E2-8150-CE3AD62E05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22DDED82-BA07-43FF-98B7-3FFAA3D849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20507084-FB22-46E4-BBFF-B802A0C7B36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26987CA-A4D6-4466-A1A6-2EBD821AF2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4992947-3EED-468D-9CCC-4EB2FC07BD2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7C416CA-674A-4A54-9444-B56E32052C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1969235-A10E-4747-A3A4-950F50A548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8796F51-01D5-4D5C-B5A4-0494D0B643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7F812ECE-8AE7-4A55-8583-2E09C547D9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4D208CC-3DD6-4199-B572-243E68F155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56EF8D8-A816-4CC2-83BD-405F7094BE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29285C5-B715-46A8-BD33-F440333E2D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4661F56-BA31-4814-BF5E-EEDE1941DF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786CE0AD-655F-40AF-8228-6A46F859E80F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E6AF495-7749-4A2B-AD17-C5F3D6FE656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3C7A40C-46DD-4661-A7E1-5E5A343190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05810A6F-D5CA-49FB-B746-3FF485F08B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2EACEC2-B5C4-46B7-AE17-FE00900B01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8D513EA-F9A8-4D80-8FA9-57E35F23ED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5220A34-34C3-4175-BC39-FF85477C89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84FC17E-779E-4477-93A3-AE6EB9BDE3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B94BC5D-228C-4F1D-8FD4-8DBE4DDAB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9677D48-C540-4677-8AEB-6932412CC2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554C0F9C-EFBE-4BF7-9501-6025F848BC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1FB44B6-B2CC-452F-97F4-6AD14D1178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54A7890-135A-42C9-8E03-414EFDCED6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5B1F80D-3CC1-4953-849C-4820C12D7D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553AEAA-461E-43D4-BA09-D145C58717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6BFA084-01A0-4D6C-86CC-CD4BE4959D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85E7FAD-58DD-41C9-B07E-C984682CA9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0C1BC85-BE15-4C27-9F57-3BFFB37B73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46E28B0-04A6-4971-BE19-5EC0F1647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5E2EF25-414F-4087-8B15-0145CCCEC6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69DA7E53-EC8B-4812-A610-A0FE2C8237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30A1089-6C6E-4C04-B057-F83DF0BCE7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17E6D68-9C8D-4CBF-8B29-B067831974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8156B8B9-6034-4AC7-8032-76D340B8EA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7EB3DF35-2740-4A6D-A4B2-1B88AA18EA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1D73F0A-FEA8-496A-8D36-C6BE6E28D5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C749AA7-FF80-4DCE-B182-DEC7594D9E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A5DFF618-8BE6-4319-8418-4D275C76EC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F71EAF8-7B33-4DE5-B051-37F076F33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DE762167-D228-4E00-BB61-11C2AA05B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75FB6F6-E899-40B8-A837-E1D569C78C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7F383B1-030B-49C2-92F5-CEFFD08EFC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46E624F-DDBE-4641-A909-5034DDFF14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D8CE6CC-EF88-42B5-9912-80E85E3336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B38D546-BC9B-43D5-B43E-EF0C1BDF2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68B092F-4EC4-43D3-87EF-0A0108614C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25BBE0F-BFB9-4D2A-ADD5-6CDCBDEAC9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6338E014-9149-4FBB-A57B-5A67F82258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348EE67-F5F4-482C-908C-ADA0F982E0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CBEAA1D-E68A-4D8F-925B-968F3E4213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EA51E21-01FB-4214-B859-32134CE420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424A907-31A6-46F1-A8BB-406EE6EF2C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2BA4B5C-EFE8-435B-A309-386856EBE0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05F159C-4B32-4F34-8DD8-067A96E0FC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8957023-4E43-40B1-AB7D-1FFFBCCC3A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26F16DB-1908-4FF8-BB68-D8FA30DB26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DF74F03-1A33-4D76-BEF0-8C1C5FC844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3E6764E-EF29-4778-B363-CF4EBD36A9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B40E925-2972-4AA3-AE87-441403CC1A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85AB19A-E5C3-4D56-B37E-47A2B7F659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9C16C26-EDA0-496F-BDE4-2C799D4192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D425598-3397-4370-A072-A677B22998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4E1EC50-F606-465D-BDEB-EA6FF6D44F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24E7E94-97E6-41D7-A3AF-F24E514E5F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D6911A7-3259-4613-B367-7297C4D5AF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E292D0B-CDB4-46E8-BF4E-DC06965199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5237DE0-B3D6-4A7D-8040-8C50B796F4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06FE25D-BAEB-4C58-A5BE-49153140CE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C495D8B-2A36-4477-AF6A-F535C7947E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D33361F-6810-417D-B99A-A2035EF5DD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1F399BA-3002-4687-84C4-03FE07A12E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D699319-C1CC-46A5-9B82-291CE75B8B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58AA7C8-CA93-4F44-AEFC-86282A5A40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8173E68-A139-48B0-9933-468F5D6D35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9B3280E-F849-4D03-A85D-53F230C888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FB1C3B9-193F-4F77-B390-3EC8DE91C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0660F5D-1320-4C1B-B9F9-1015B31B9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7C239B1-2AC7-4ABE-A8F7-A4B192F786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11BA975-1A54-4399-A58B-7890AF3E00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1E4435A-EB55-4AC1-95CB-7D63BBED31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20530F1-9F09-45C9-A489-125B68995B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1247076-20BE-4F7F-9C65-FA5378E417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64964465-6F3B-4507-8760-7DA4DFA32C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8BF7E7F-074F-4A8B-8C4E-5F0219A5B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BC91C061-A772-4A14-B2D7-0088A509F5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F849F03-9426-48F5-A509-6DC833B8BD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0EA7F65-BD15-4359-B716-B106CAD801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97C8F49-1C6F-4115-B439-ABB54EAA28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4402A5F-54F1-485D-8E27-2777473CFE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B7B3A75-1BBA-4FE3-840B-597EF295BF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2C4BC13-402F-4442-9CF9-305C0000EB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FF1B7B1-7482-4FCC-895F-17A6FB3C53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2D224F9-3B5D-483F-805E-C0F173719A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C127122-BFE1-4B18-BF09-515AA401C0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CB0E3F0-99A0-4D52-B61F-463054BA8E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86B6DF8-692B-4575-B2CF-2322060AE6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FD750AC-3C21-4278-B551-8C49A81BB30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38B37C0-DEA2-413C-8C5D-2B69E5968E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762AB6D-D34C-446D-BDBE-564DEFAF38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D777F42-536E-4D2F-93D3-B72FC47075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3DCCF5B-6F6D-402B-A533-561193E085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CB2BBC3-15E6-4CA9-B9AF-5595B23398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A7A4210C-52E5-45F4-86C9-96E897E3FD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27FB687-3E01-410A-BB08-6F18D6E63E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EC67FAF-69EC-4DDF-BF3D-9F5D3F22B6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4E640A9-5A62-4482-BF3B-590CB0048C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071B69C-F28D-4BDB-8299-22DD4ED155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656427B-9F17-4560-88D9-E85B53018B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07E5C51-2302-4680-82D3-EF582F112B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CAC1D70-ABCA-44B1-B13A-AF406CDCF4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BCCE037-A75F-4E3D-8D08-3D40B1852C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5FC5843-3836-420D-ABE1-4080DC29A7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FDFB92B-F115-4FE4-AD17-20D76F3AC9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11AC876-AC3E-4D52-94D0-7C102A6D52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CBF1EA47-1733-4B7B-845D-6CF502427A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96D1749-E5DF-4872-A908-B83E76B659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0A87DD8-DA4D-4D23-A04A-2D852A8436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1E87A1F-08D9-4B03-ACB4-54CF38B6AB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12E5081-AE01-4851-A523-9962BF4B9A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3908BF5-A758-4CAA-8A6B-8C08E7842D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5560392-E218-4DD3-AD3D-C2F942B39D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50A83FE-051A-45D6-B79F-173BD5959D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B39040C-E7B6-48AA-BB24-7C70EC9F76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0B28C39-7237-4B74-B4A6-498786B785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C9BF39D-66EA-419F-A2BC-A33215D9AC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6F2D3E3-F376-4010-A870-90374E4583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2DF9440-5DDE-4E7E-9425-E9DC371FCB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BAECD6F-EDE0-4C04-8FCB-2BC98EDA59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1503726-5ED1-409D-9FBF-93F2CE382E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80C3EE7-7AC1-459D-8B48-A1CAF746E2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E852A86-A9B4-41C5-A031-ACA38E7DC4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B33D853-41AD-4338-A6B4-57A29E2617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7FD6BA5-3AB7-4E01-87CE-DF88DC715D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D0AB95C-DA75-4F78-8579-F6CD33B21B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C44ADDF-E117-481A-A035-241900EE445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5087BB8-214B-40D9-8CCA-3658C1307F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A0DE374-91A6-4D87-BF47-AA218FA960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E8196208-BAA0-4CAC-ACFD-BFB639F243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FF139A0-8141-4384-B526-0D79E62F3B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D6BC4C0-1100-4685-8AB6-9F2E9DE077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EF76FDB-1C32-4E45-981A-294800FDC1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8FC7C86-F85C-498D-9FB6-D5E2F27214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86259A3-A26C-4E19-AF94-022A2EAE38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0DD4CC6-F208-4538-BA85-ABC71B0B88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649EB69-7958-4857-A75A-50743667FC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B5F28E8-C62A-4D19-A498-41C419EE2A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8C84130-955B-42CF-841E-99704DE748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E6562FC-8DBF-46FA-A003-013FD4FF2C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32348E6-52FE-4FE2-B477-C342057841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885D6E2-09BC-4B4E-B53B-4CF1844140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9822371-9039-4427-982B-D5FBAAF5BB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ECEC5AB-D637-4091-A021-E73E42797F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CDFD50B-62E2-4AD9-A5AD-04812DFBC8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3E1725D-35DA-4AD1-A842-C60D6FB5E2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285346A-1CA7-4E72-B5F3-662D8E2651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8A1228C-DA65-4C66-B3B3-DCE0643CB4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B11EFE2-3859-4074-82BA-22BC9AFA88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DD19642-C12F-4836-BFF3-FF2DA542BF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1FB9D247-506A-4917-A380-F591B7904B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510A767-7D6A-4CB4-A809-C5C42057E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8E5A2DA0-6B5E-4AAD-BE8C-C58C210E7FC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5634F810-FC66-41D6-8062-30C03FED3A9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5A37008D-0AAF-4504-B4D3-D7895FA7419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7B38E470-79B6-404A-AB1B-3F233116E9A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89BE22AF-EDBE-4BCA-B097-8815EDF4951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B40B4B32-0D33-4DC0-A36E-F8951E21941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FB213270-C925-4240-9E34-E1A4FCFA1D0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5F06413B-AC75-48A5-B43A-D6C444670D9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5EFBC0AA-82F5-4B4F-9F17-C93044C5965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DBA8BCEF-9E78-4DBC-9368-6E986A67778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A9B86ABE-994C-4DDC-9AD0-D69796E9820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836BFED4-7ABB-4083-9891-5B8B74FB5A9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1F8F5794-3898-4BC6-A4D3-C387A092E37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0BBE7FFC-AB95-4C60-9075-82F153C673F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B8CB8F56-1125-4280-8BF4-AF530F3433B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E01C30B5-E0D0-4725-9CEE-00F34077C8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155F26E-3CF7-4022-A0F1-65F7A98507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718EDA8-6D7C-4FC3-B6B7-BF3DAA3B73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A440A7A-BA8C-4694-A71B-DB6D48F9AE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40FE8D4-61A9-4C47-A007-ACBDA206B5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91EB315-986D-4EE0-89C9-1895B0EABD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2E93AC9-9AE6-4B05-B55E-01430DF9085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525BB72-515C-4632-96D4-C52F3CB35DA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A529AE0-C344-47D2-BDC2-C046C3DFA1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7A67774B-AE4C-4462-8150-C9F6168167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7ADCBF9-9979-46CC-A984-145DF57394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15DF44E-1279-4571-89E3-60AC7AA27F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42A4349-11E6-4FB4-81E2-63325A262F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DCC51A5-350C-46F2-80CD-4FB81A8EE15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07E1FED-853F-489C-80D7-20914699A92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860C6E0-559B-45E0-9D88-A2D907E5DEC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51CA157-1CC9-436C-A562-756F17DBB35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2D6F2E9-3F2E-4FEF-9770-F13649E1D4C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B6AE114A-612D-4696-9A1B-0C4A55E5E7C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F9A9C6B1-6394-4A65-9DF3-B35F2F7C7A6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8489E365-FFC5-432B-86F3-A98C111C78D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9FD6CB8-4175-4F47-8365-217037151A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2F2EB9E-1ECF-4617-B4FA-53F325B2CB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27A7889-B1E8-48B7-B89C-3A30F5F696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5C4CDD8-E7F0-4879-B071-417C28356D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8EEAA3C-AF78-417F-BA37-B94E2C958A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3416A8A-356C-45B9-A153-6E589EB747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2D37A31-D0CA-4AE2-A820-53D2C4E48F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273CD64-4572-4905-99DC-15032740F0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5ECEDDA-FA2E-466D-A17A-4B68717617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552F1F8-948B-40E4-951A-DED17A9F4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E246B778-710A-40A8-8D51-6CD9EC8DA5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9D29D80-04F7-4C26-869F-FB67FDFC85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F28C4AC-403A-4F2D-824C-512CA2C116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335E659-8B69-4A36-9B49-2C77201762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353AC7F-61C8-4E55-9AA0-2DC500DACF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9D1A00B-A150-4462-9028-5DA840442F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A999E80-7CBA-44B0-9136-8AD51CE754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4CDC980-2B51-462E-9970-03F3BD4C1C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324E6B6-9424-4D7F-9852-5A04815680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4A88E91-26E1-4D6D-8FB0-17A420BA82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3F89177-8B37-463D-B901-2597302B9B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9FD073F-FF21-47A7-95EA-35C476560A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C47CE91-D9A3-4B8D-ABCC-256C3ADA4D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F3A1195-F61C-4414-8043-D82EBDE4BA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3A68256-0145-4F75-991D-6FF1E659A0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2719142-355F-4DDE-B1CF-974F2B1B92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99C1DD7-9B85-4B61-841A-ED8D8704B2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215BFE0-8E26-4746-9A3D-63D5D81C3A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1506F99-E6E2-4C6D-9655-AF165FE65E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B5CE297-8B66-4E46-A6A6-BB2DC448B4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0D6CEAC-B09C-45B0-B536-8D4833889D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4264B72-F384-4A05-AC4E-C2AB2EF783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4534D89-DBD6-421C-AA0A-8E141B8081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76D38D8-6ACD-4D00-84E2-DAF49055E0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09FC018-B34C-4ABD-88FC-892D3884D0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6CF8A7D-52DB-4127-8A80-FC28EEFD64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2C7704A-4F06-4B4F-82B2-43771684D2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F280FDF-3B5B-4351-9D95-0F4D401523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E2B0649-DA69-4955-9C4F-E348A627E6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E8EC10D-213B-49D9-BAE3-F3F0859F0B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51508FF-A6D4-4E45-9BF5-D44058F5E2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B6BE5CA-8A60-4AF3-961A-BB1B247F9E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FC71C8B-26A6-470A-8017-645A4415E8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6CC7582-C32F-471F-92CC-D1F0990C3AE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49190A7-E661-4A68-A833-B78E55AE80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2E93080-017B-4DDA-AB70-6B2C91407ED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ECE1193-CC07-49DA-A3B8-F6A8B055F27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671D2C7-56BA-47CF-A165-2446159FD0B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A717C41-13ED-461E-9D73-02009F7DF6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DCF9EA4F-4D71-4615-96A7-22FDFBCCA0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8EB8DB1-BDF7-42F1-8677-8593B4CD1D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60A0172-A92B-43EB-ACF2-E1590AF11F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E77282A-25CC-4E1F-9915-BFA15A7CE18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B273D02-46B3-4A08-8715-AF7EF3D38B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1C55706-89D5-4EFE-A514-4F2283EE6C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C8A91DD-86DD-4A3A-AD9D-50813DBA200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8E76F9E-BBDD-4925-A2C4-DE7DAF4A50D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AB87009-4603-4D71-AA47-9F3D5603854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1915A9F-B972-46F9-B75E-AD40109A34C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4B9A6E2-0F8B-4C24-8DA4-C87C6486E5D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9EAC31D-328C-4636-ADCF-2CE066F5A8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D1C3109-C3CA-42CC-BBF5-441BD2D2E98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96618D8-C85C-4ED4-B6A5-19006D7345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7387F3F-5EE8-4E67-9006-5603B5477F9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8E80656-C188-43C6-8BBB-54164DAC07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0D2FFEF-C502-4DE8-A54D-6FD004C309C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D7CA996-4307-498B-8427-B51E2932FA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B592B44E-0639-49AD-BF47-8980E4927FC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997AD08-5651-450F-A1E7-088477C1A7A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7183C8D-2271-4C79-A631-2064719D80C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BDEB3E7-4F0A-4731-BB60-A7AFD0224AE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79E0B40-E901-446E-90D3-36F457030B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A0DAE0F-E8D2-4DB8-B710-42C7D89DED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660D754-5234-49EC-B1F0-0A09870FD2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4C18D74-8C87-4760-B7CB-75B8A90C640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0F34D02-4973-4CF6-A44E-5EB62E0C977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AE87B85-ECD8-4199-A382-856A473EF97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5530B82-B93A-4467-AD49-799345BB33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B4F4572-B4D9-4D9B-9B85-4C83800DA7D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FA3764B-AD2F-447A-9C6D-0C4FAF9FC8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EFC5649-DABE-4A29-82F0-3256C03C47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F03FB88-E292-44D0-85EA-9F877F584F2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39F808B-D1EA-4A4A-A1DD-9D6791D3CD3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B10D740-FAA3-4A83-B533-310D4607B8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A35E09B-329D-42AE-9EEB-272EE589F3A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65629FE-B584-4B5D-980B-C06CB79A79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217C722-FFBA-4159-A0AA-32DE0C352F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5784198-EF2D-4EF5-8E65-BB39BD617F3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C0755947-4802-4EB0-908E-4268B86DD8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93C3FC4-F1A4-4EA9-BE79-82C0BF5D97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3DBB4A2-A3FF-4EBE-9E0B-CE919734F1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597031E-57BD-4C44-A8C6-7A018519D88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36D147F-D121-45B9-957F-AB37C532364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18778E5-8716-4770-8C98-F2418B2A8DD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A2B66C61-311C-49D9-AB61-69960876FD8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C1C0141-516B-4383-A7B8-86097F16485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D0D2D43-C0E2-4BF3-9E2E-D65C6153144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A4522C6-401E-4B2F-B764-D19D8B435BB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74AC34A-3AE2-44D3-97FF-F6E01C45749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85D5170-6204-4520-A6A8-71270951937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20515B0F-59FE-42E5-82B1-B755A440C48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5D85A93-9973-4D1C-8326-287F40B9C1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1AE3ADC-5C24-41C8-9F5D-9E3F1E0107C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E5BAA6D-5021-4DAB-BCB8-58492ECA581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<sst xmlns="http://schemas.openxmlformats.org/spreadsheetml/2006/main" count="1102" uniqueCount="271">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</sst>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488922</v>
      </c>
    </row>
    <row r="8" spans="1:3" ht="15" customHeight="1" x14ac:dyDescent="0.25">
      <c r="B8" s="7" t="s">
        <v>106</v>
      </c>
      <c r="C8" s="70">
        <v>0.27399999999999997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0.64993591308593812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3.5799999999999998E-2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0.41830000000000001</v>
      </c>
    </row>
    <row r="26" spans="1:3" ht="15" customHeight="1" x14ac:dyDescent="0.25">
      <c r="B26" s="20" t="s">
        <v>104</v>
      </c>
      <c r="C26" s="71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7.8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6.1200000000000004E-2</v>
      </c>
      <c r="D46" s="17"/>
    </row>
    <row r="47" spans="1:5" ht="15.75" customHeight="1" x14ac:dyDescent="0.25">
      <c r="B47" s="16" t="s">
        <v>12</v>
      </c>
      <c r="C47" s="71">
        <v>0.10880000000000001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3.1279531050575002</v>
      </c>
      <c r="D51" s="17"/>
    </row>
    <row r="52" spans="1:4" ht="15" customHeight="1" x14ac:dyDescent="0.25">
      <c r="B52" s="16" t="s">
        <v>125</v>
      </c>
      <c r="C52" s="76">
        <v>2.8107092797299997</v>
      </c>
    </row>
    <row r="53" spans="1:4" ht="15.75" customHeight="1" x14ac:dyDescent="0.25">
      <c r="B53" s="16" t="s">
        <v>126</v>
      </c>
      <c r="C53" s="76">
        <v>2.8107092797299997</v>
      </c>
    </row>
    <row r="54" spans="1:4" ht="15.75" customHeight="1" x14ac:dyDescent="0.25">
      <c r="B54" s="16" t="s">
        <v>127</v>
      </c>
      <c r="C54" s="76">
        <v>1.86891770681</v>
      </c>
    </row>
    <row r="55" spans="1:4" ht="15.75" customHeight="1" x14ac:dyDescent="0.25">
      <c r="B55" s="16" t="s">
        <v>128</v>
      </c>
      <c r="C55" s="76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0.54901529136625205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84.265913517575598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40.468189781356216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825.72943905266402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2.9105077481412716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2.0676554958381059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2.0676554958381059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2.0676554958381059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2.0676554958381059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13.600489225152124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13.600489225152124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1.3072550250474713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18.912221099022862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18.912221099022862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18.912221099022862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36.461053003308884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23.778563587053032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4.6470312755738155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19.161157615643454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19.160119165447579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6.5426802113749414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11.303911747731041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86">
        <v>2.5673956102172761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173.52890625098584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2.636409199155751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2.8673817503679651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0.80700000000000005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0.77099999999999991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4.8852293917660123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2.8885039564824044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94258.286429</v>
      </c>
      <c r="C2" s="78">
        <v>278824</v>
      </c>
      <c r="D2" s="78">
        <v>605425</v>
      </c>
      <c r="E2" s="78">
        <v>495408</v>
      </c>
      <c r="F2" s="78">
        <v>326416</v>
      </c>
      <c r="G2" s="22">
        <f t="shared" ref="G2:G40" si="0">C2+D2+E2+F2</f>
        <v>1706073</v>
      </c>
      <c r="H2" s="22">
        <f t="shared" ref="H2:H40" si="1">(B2 + stillbirth*B2/(1000-stillbirth))/(1-abortion)</f>
        <v>109426.17711783438</v>
      </c>
      <c r="I2" s="22">
        <f>G2-H2</f>
        <v>1596646.8228821657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94229.490666666665</v>
      </c>
      <c r="C3" s="78">
        <v>270000</v>
      </c>
      <c r="D3" s="78">
        <v>600000</v>
      </c>
      <c r="E3" s="78">
        <v>510000</v>
      </c>
      <c r="F3" s="78">
        <v>334000</v>
      </c>
      <c r="G3" s="22">
        <f t="shared" si="0"/>
        <v>1714000</v>
      </c>
      <c r="H3" s="22">
        <f t="shared" si="1"/>
        <v>109392.74758809533</v>
      </c>
      <c r="I3" s="22">
        <f t="shared" ref="I3:I15" si="3">G3-H3</f>
        <v>1604607.2524119047</v>
      </c>
    </row>
    <row r="4" spans="1:9" ht="15.75" customHeight="1" x14ac:dyDescent="0.25">
      <c r="A4" s="7">
        <f t="shared" si="2"/>
        <v>2019</v>
      </c>
      <c r="B4" s="77">
        <v>93588.270000000019</v>
      </c>
      <c r="C4" s="78">
        <v>259000</v>
      </c>
      <c r="D4" s="78">
        <v>588000</v>
      </c>
      <c r="E4" s="78">
        <v>520000</v>
      </c>
      <c r="F4" s="78">
        <v>341000</v>
      </c>
      <c r="G4" s="22">
        <f t="shared" si="0"/>
        <v>1708000</v>
      </c>
      <c r="H4" s="22">
        <f t="shared" si="1"/>
        <v>108648.34273096763</v>
      </c>
      <c r="I4" s="22">
        <f t="shared" si="3"/>
        <v>1599351.6572690324</v>
      </c>
    </row>
    <row r="5" spans="1:9" ht="15.75" customHeight="1" x14ac:dyDescent="0.25">
      <c r="A5" s="7">
        <f t="shared" si="2"/>
        <v>2020</v>
      </c>
      <c r="B5" s="77">
        <v>92671.88</v>
      </c>
      <c r="C5" s="78">
        <v>247000</v>
      </c>
      <c r="D5" s="78">
        <v>572000</v>
      </c>
      <c r="E5" s="78">
        <v>527000</v>
      </c>
      <c r="F5" s="78">
        <v>349000</v>
      </c>
      <c r="G5" s="22">
        <f t="shared" si="0"/>
        <v>1695000</v>
      </c>
      <c r="H5" s="22">
        <f t="shared" si="1"/>
        <v>107584.48873735034</v>
      </c>
      <c r="I5" s="22">
        <f t="shared" si="3"/>
        <v>1587415.5112626497</v>
      </c>
    </row>
    <row r="6" spans="1:9" ht="15.75" customHeight="1" x14ac:dyDescent="0.25">
      <c r="A6" s="7">
        <f t="shared" si="2"/>
        <v>2021</v>
      </c>
      <c r="B6" s="77">
        <v>90611.926999999996</v>
      </c>
      <c r="C6" s="78">
        <v>232000</v>
      </c>
      <c r="D6" s="78">
        <v>553000</v>
      </c>
      <c r="E6" s="78">
        <v>532000</v>
      </c>
      <c r="F6" s="78">
        <v>359000</v>
      </c>
      <c r="G6" s="22">
        <f t="shared" si="0"/>
        <v>1676000</v>
      </c>
      <c r="H6" s="22">
        <f t="shared" si="1"/>
        <v>105193.05143913247</v>
      </c>
      <c r="I6" s="22">
        <f t="shared" si="3"/>
        <v>1570806.9485608675</v>
      </c>
    </row>
    <row r="7" spans="1:9" ht="15.75" customHeight="1" x14ac:dyDescent="0.25">
      <c r="A7" s="7">
        <f t="shared" si="2"/>
        <v>2022</v>
      </c>
      <c r="B7" s="77">
        <v>88289.5</v>
      </c>
      <c r="C7" s="78">
        <v>215000</v>
      </c>
      <c r="D7" s="78">
        <v>530000</v>
      </c>
      <c r="E7" s="78">
        <v>533000</v>
      </c>
      <c r="F7" s="78">
        <v>369000</v>
      </c>
      <c r="G7" s="22">
        <f t="shared" si="0"/>
        <v>1647000</v>
      </c>
      <c r="H7" s="22">
        <f t="shared" si="1"/>
        <v>102496.90325022319</v>
      </c>
      <c r="I7" s="22">
        <f t="shared" si="3"/>
        <v>1544503.0967497767</v>
      </c>
    </row>
    <row r="8" spans="1:9" ht="15.75" customHeight="1" x14ac:dyDescent="0.25">
      <c r="A8" s="7">
        <f t="shared" si="2"/>
        <v>2023</v>
      </c>
      <c r="B8" s="77">
        <v>85848.634999999995</v>
      </c>
      <c r="C8" s="78">
        <v>197000</v>
      </c>
      <c r="D8" s="78">
        <v>504000</v>
      </c>
      <c r="E8" s="78">
        <v>530000</v>
      </c>
      <c r="F8" s="78">
        <v>378000</v>
      </c>
      <c r="G8" s="22">
        <f t="shared" si="0"/>
        <v>1609000</v>
      </c>
      <c r="H8" s="22">
        <f t="shared" si="1"/>
        <v>99663.258210305008</v>
      </c>
      <c r="I8" s="22">
        <f t="shared" si="3"/>
        <v>1509336.7417896949</v>
      </c>
    </row>
    <row r="9" spans="1:9" ht="15.75" customHeight="1" x14ac:dyDescent="0.25">
      <c r="A9" s="7">
        <f t="shared" si="2"/>
        <v>2024</v>
      </c>
      <c r="B9" s="77">
        <v>83426.78</v>
      </c>
      <c r="C9" s="78">
        <v>182000</v>
      </c>
      <c r="D9" s="78">
        <v>476000</v>
      </c>
      <c r="E9" s="78">
        <v>526000</v>
      </c>
      <c r="F9" s="78">
        <v>390000</v>
      </c>
      <c r="G9" s="22">
        <f t="shared" si="0"/>
        <v>1574000</v>
      </c>
      <c r="H9" s="22">
        <f t="shared" si="1"/>
        <v>96851.682228777543</v>
      </c>
      <c r="I9" s="22">
        <f t="shared" si="3"/>
        <v>1477148.3177712224</v>
      </c>
    </row>
    <row r="10" spans="1:9" ht="15.75" customHeight="1" x14ac:dyDescent="0.25">
      <c r="A10" s="7">
        <f t="shared" si="2"/>
        <v>2025</v>
      </c>
      <c r="B10" s="77">
        <v>81169.274000000005</v>
      </c>
      <c r="C10" s="78">
        <v>169000</v>
      </c>
      <c r="D10" s="78">
        <v>448000</v>
      </c>
      <c r="E10" s="78">
        <v>518000</v>
      </c>
      <c r="F10" s="78">
        <v>400000</v>
      </c>
      <c r="G10" s="22">
        <f t="shared" si="0"/>
        <v>1535000</v>
      </c>
      <c r="H10" s="22">
        <f t="shared" si="1"/>
        <v>94230.902021971546</v>
      </c>
      <c r="I10" s="22">
        <f t="shared" si="3"/>
        <v>1440769.0979780285</v>
      </c>
    </row>
    <row r="11" spans="1:9" ht="15.75" customHeight="1" x14ac:dyDescent="0.25">
      <c r="A11" s="7">
        <f t="shared" si="2"/>
        <v>2026</v>
      </c>
      <c r="B11" s="77">
        <v>78058.998000000007</v>
      </c>
      <c r="C11" s="78">
        <v>161000</v>
      </c>
      <c r="D11" s="78">
        <v>423000</v>
      </c>
      <c r="E11" s="78">
        <v>509000</v>
      </c>
      <c r="F11" s="78">
        <v>410000</v>
      </c>
      <c r="G11" s="22">
        <f t="shared" si="0"/>
        <v>1503000</v>
      </c>
      <c r="H11" s="22">
        <f t="shared" si="1"/>
        <v>90620.125448840074</v>
      </c>
      <c r="I11" s="22">
        <f t="shared" si="3"/>
        <v>1412379.87455116</v>
      </c>
    </row>
    <row r="12" spans="1:9" ht="15.75" customHeight="1" x14ac:dyDescent="0.25">
      <c r="A12" s="7">
        <f t="shared" si="2"/>
        <v>2027</v>
      </c>
      <c r="B12" s="77">
        <v>75180.588199999998</v>
      </c>
      <c r="C12" s="78">
        <v>156000</v>
      </c>
      <c r="D12" s="78">
        <v>398000</v>
      </c>
      <c r="E12" s="78">
        <v>499000</v>
      </c>
      <c r="F12" s="78">
        <v>422000</v>
      </c>
      <c r="G12" s="22">
        <f t="shared" si="0"/>
        <v>1475000</v>
      </c>
      <c r="H12" s="22">
        <f t="shared" si="1"/>
        <v>87278.526608829707</v>
      </c>
      <c r="I12" s="22">
        <f t="shared" si="3"/>
        <v>1387721.4733911704</v>
      </c>
    </row>
    <row r="13" spans="1:9" ht="15.75" customHeight="1" x14ac:dyDescent="0.25">
      <c r="A13" s="7">
        <f t="shared" si="2"/>
        <v>2028</v>
      </c>
      <c r="B13" s="77">
        <v>72519.372800000012</v>
      </c>
      <c r="C13" s="78">
        <v>154000</v>
      </c>
      <c r="D13" s="78">
        <v>374000</v>
      </c>
      <c r="E13" s="78">
        <v>488000</v>
      </c>
      <c r="F13" s="78">
        <v>433000</v>
      </c>
      <c r="G13" s="22">
        <f t="shared" si="0"/>
        <v>1449000</v>
      </c>
      <c r="H13" s="22">
        <f t="shared" si="1"/>
        <v>84189.072739662908</v>
      </c>
      <c r="I13" s="22">
        <f t="shared" si="3"/>
        <v>1364810.9272603372</v>
      </c>
    </row>
    <row r="14" spans="1:9" ht="15.75" customHeight="1" x14ac:dyDescent="0.25">
      <c r="A14" s="7">
        <f t="shared" si="2"/>
        <v>2029</v>
      </c>
      <c r="B14" s="77">
        <v>70021.757400000017</v>
      </c>
      <c r="C14" s="78">
        <v>152000</v>
      </c>
      <c r="D14" s="78">
        <v>351000</v>
      </c>
      <c r="E14" s="78">
        <v>476000</v>
      </c>
      <c r="F14" s="78">
        <v>443000</v>
      </c>
      <c r="G14" s="22">
        <f t="shared" si="0"/>
        <v>1422000</v>
      </c>
      <c r="H14" s="22">
        <f t="shared" si="1"/>
        <v>81289.545117351445</v>
      </c>
      <c r="I14" s="22">
        <f t="shared" si="3"/>
        <v>1340710.4548826485</v>
      </c>
    </row>
    <row r="15" spans="1:9" ht="15.75" customHeight="1" x14ac:dyDescent="0.25">
      <c r="A15" s="7">
        <f t="shared" si="2"/>
        <v>2030</v>
      </c>
      <c r="B15" s="77">
        <v>67638.661999999997</v>
      </c>
      <c r="C15" s="78">
        <v>149000</v>
      </c>
      <c r="D15" s="78">
        <v>331000</v>
      </c>
      <c r="E15" s="78">
        <v>463000</v>
      </c>
      <c r="F15" s="78">
        <v>453000</v>
      </c>
      <c r="G15" s="22">
        <f t="shared" si="0"/>
        <v>1396000</v>
      </c>
      <c r="H15" s="22">
        <f t="shared" si="1"/>
        <v>78522.965867838735</v>
      </c>
      <c r="I15" s="22">
        <f t="shared" si="3"/>
        <v>1317477.0341321612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127.70102172426563</v>
      </c>
      <c r="I17" s="22">
        <f t="shared" si="4"/>
        <v>-127.70102172426563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8.8957934999999988E-3</v>
      </c>
    </row>
    <row r="4" spans="1:8" ht="15.75" customHeight="1" x14ac:dyDescent="0.25">
      <c r="B4" s="24" t="s">
        <v>7</v>
      </c>
      <c r="C4" s="79">
        <v>4.7353568905821354E-2</v>
      </c>
    </row>
    <row r="5" spans="1:8" ht="15.75" customHeight="1" x14ac:dyDescent="0.25">
      <c r="B5" s="24" t="s">
        <v>8</v>
      </c>
      <c r="C5" s="79">
        <v>2.4968600340071728E-2</v>
      </c>
    </row>
    <row r="6" spans="1:8" ht="15.75" customHeight="1" x14ac:dyDescent="0.25">
      <c r="B6" s="24" t="s">
        <v>10</v>
      </c>
      <c r="C6" s="79">
        <v>7.2110881015796921E-2</v>
      </c>
    </row>
    <row r="7" spans="1:8" ht="15.75" customHeight="1" x14ac:dyDescent="0.25">
      <c r="B7" s="24" t="s">
        <v>13</v>
      </c>
      <c r="C7" s="79">
        <v>0.38686141518151551</v>
      </c>
    </row>
    <row r="8" spans="1:8" ht="15.75" customHeight="1" x14ac:dyDescent="0.25">
      <c r="B8" s="24" t="s">
        <v>14</v>
      </c>
      <c r="C8" s="79">
        <v>1.3002692165162427E-5</v>
      </c>
    </row>
    <row r="9" spans="1:8" ht="15.75" customHeight="1" x14ac:dyDescent="0.25">
      <c r="B9" s="24" t="s">
        <v>27</v>
      </c>
      <c r="C9" s="79">
        <v>0.23377288008109898</v>
      </c>
    </row>
    <row r="10" spans="1:8" ht="15.75" customHeight="1" x14ac:dyDescent="0.25">
      <c r="B10" s="24" t="s">
        <v>15</v>
      </c>
      <c r="C10" s="79">
        <v>0.22602385828353033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5.8302306816119802E-2</v>
      </c>
      <c r="D14" s="79">
        <v>5.8302306816119802E-2</v>
      </c>
      <c r="E14" s="79">
        <v>3.4797525427694598E-2</v>
      </c>
      <c r="F14" s="79">
        <v>3.4797525427694598E-2</v>
      </c>
    </row>
    <row r="15" spans="1:8" ht="15.75" customHeight="1" x14ac:dyDescent="0.25">
      <c r="B15" s="24" t="s">
        <v>16</v>
      </c>
      <c r="C15" s="79">
        <v>7.6126836735573994E-2</v>
      </c>
      <c r="D15" s="79">
        <v>7.6126836735573994E-2</v>
      </c>
      <c r="E15" s="79">
        <v>2.9220549327769799E-2</v>
      </c>
      <c r="F15" s="79">
        <v>2.9220549327769799E-2</v>
      </c>
    </row>
    <row r="16" spans="1:8" ht="15.75" customHeight="1" x14ac:dyDescent="0.25">
      <c r="B16" s="24" t="s">
        <v>17</v>
      </c>
      <c r="C16" s="79">
        <v>1.1421653595524299E-2</v>
      </c>
      <c r="D16" s="79">
        <v>1.1421653595524299E-2</v>
      </c>
      <c r="E16" s="79">
        <v>8.0556402977728595E-3</v>
      </c>
      <c r="F16" s="79">
        <v>8.0556402977728595E-3</v>
      </c>
    </row>
    <row r="17" spans="1:8" ht="15.75" customHeight="1" x14ac:dyDescent="0.25">
      <c r="B17" s="24" t="s">
        <v>18</v>
      </c>
      <c r="C17" s="79">
        <v>3.9461799453311399E-3</v>
      </c>
      <c r="D17" s="79">
        <v>3.9461799453311399E-3</v>
      </c>
      <c r="E17" s="79">
        <v>1.81243684498258E-2</v>
      </c>
      <c r="F17" s="79">
        <v>1.81243684498258E-2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3.2940749945972597E-2</v>
      </c>
      <c r="D19" s="79">
        <v>3.2940749945972597E-2</v>
      </c>
      <c r="E19" s="79">
        <v>5.97259698294446E-2</v>
      </c>
      <c r="F19" s="79">
        <v>5.97259698294446E-2</v>
      </c>
    </row>
    <row r="20" spans="1:8" ht="15.75" customHeight="1" x14ac:dyDescent="0.25">
      <c r="B20" s="24" t="s">
        <v>21</v>
      </c>
      <c r="C20" s="79">
        <v>1.3273881256442001E-2</v>
      </c>
      <c r="D20" s="79">
        <v>1.3273881256442001E-2</v>
      </c>
      <c r="E20" s="79">
        <v>0.124044037325862</v>
      </c>
      <c r="F20" s="79">
        <v>0.124044037325862</v>
      </c>
    </row>
    <row r="21" spans="1:8" ht="15.75" customHeight="1" x14ac:dyDescent="0.25">
      <c r="B21" s="24" t="s">
        <v>22</v>
      </c>
      <c r="C21" s="79">
        <v>7.2666680809033393E-2</v>
      </c>
      <c r="D21" s="79">
        <v>7.2666680809033393E-2</v>
      </c>
      <c r="E21" s="79">
        <v>0.31793571722692199</v>
      </c>
      <c r="F21" s="79">
        <v>0.31793571722692199</v>
      </c>
    </row>
    <row r="22" spans="1:8" ht="15.75" customHeight="1" x14ac:dyDescent="0.25">
      <c r="B22" s="24" t="s">
        <v>23</v>
      </c>
      <c r="C22" s="79">
        <v>0.73132171089600284</v>
      </c>
      <c r="D22" s="79">
        <v>0.73132171089600284</v>
      </c>
      <c r="E22" s="79">
        <v>0.40809619211470838</v>
      </c>
      <c r="F22" s="79">
        <v>0.40809619211470838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4.53E-2</v>
      </c>
    </row>
    <row r="27" spans="1:8" ht="15.75" customHeight="1" x14ac:dyDescent="0.25">
      <c r="B27" s="24" t="s">
        <v>39</v>
      </c>
      <c r="C27" s="79">
        <v>5.45E-2</v>
      </c>
    </row>
    <row r="28" spans="1:8" ht="15.75" customHeight="1" x14ac:dyDescent="0.25">
      <c r="B28" s="24" t="s">
        <v>40</v>
      </c>
      <c r="C28" s="79">
        <v>9.849999999999999E-2</v>
      </c>
    </row>
    <row r="29" spans="1:8" ht="15.75" customHeight="1" x14ac:dyDescent="0.25">
      <c r="B29" s="24" t="s">
        <v>41</v>
      </c>
      <c r="C29" s="79">
        <v>0.115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3.6600000000000001E-2</v>
      </c>
    </row>
    <row r="32" spans="1:8" ht="15.75" customHeight="1" x14ac:dyDescent="0.25">
      <c r="B32" s="24" t="s">
        <v>44</v>
      </c>
      <c r="C32" s="79">
        <v>0.18179999999999999</v>
      </c>
    </row>
    <row r="33" spans="2:3" ht="15.75" customHeight="1" x14ac:dyDescent="0.25">
      <c r="B33" s="24" t="s">
        <v>45</v>
      </c>
      <c r="C33" s="79">
        <v>0.15539999999999998</v>
      </c>
    </row>
    <row r="34" spans="2:3" ht="15.75" customHeight="1" x14ac:dyDescent="0.25">
      <c r="B34" s="24" t="s">
        <v>46</v>
      </c>
      <c r="C34" s="79">
        <v>0.26210000000447037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0.70838925291439703</v>
      </c>
      <c r="D2" s="80">
        <v>0.70838925291439703</v>
      </c>
      <c r="E2" s="80">
        <v>0.69758238221385949</v>
      </c>
      <c r="F2" s="80">
        <v>0.5801349662947467</v>
      </c>
      <c r="G2" s="80">
        <v>0.54652844482794183</v>
      </c>
    </row>
    <row r="3" spans="1:15" ht="15.75" customHeight="1" x14ac:dyDescent="0.25">
      <c r="A3" s="5"/>
      <c r="B3" s="11" t="s">
        <v>118</v>
      </c>
      <c r="C3" s="80">
        <v>0.17501381542590985</v>
      </c>
      <c r="D3" s="80">
        <v>0.17501381542590985</v>
      </c>
      <c r="E3" s="80">
        <v>0.18351943089632181</v>
      </c>
      <c r="F3" s="80">
        <v>0.2419012959088796</v>
      </c>
      <c r="G3" s="80">
        <v>0.27167239199214194</v>
      </c>
    </row>
    <row r="4" spans="1:15" ht="15.75" customHeight="1" x14ac:dyDescent="0.25">
      <c r="A4" s="5"/>
      <c r="B4" s="11" t="s">
        <v>116</v>
      </c>
      <c r="C4" s="81">
        <v>6.6736401673640158E-2</v>
      </c>
      <c r="D4" s="81">
        <v>6.6736401673640158E-2</v>
      </c>
      <c r="E4" s="81">
        <v>6.7503486750348674E-2</v>
      </c>
      <c r="F4" s="81">
        <v>9.8953974895397492E-2</v>
      </c>
      <c r="G4" s="81">
        <v>0.10278940027894003</v>
      </c>
    </row>
    <row r="5" spans="1:15" ht="15.75" customHeight="1" x14ac:dyDescent="0.25">
      <c r="A5" s="5"/>
      <c r="B5" s="11" t="s">
        <v>119</v>
      </c>
      <c r="C5" s="81">
        <v>4.9860529986052997E-2</v>
      </c>
      <c r="D5" s="81">
        <v>4.9860529986052997E-2</v>
      </c>
      <c r="E5" s="81">
        <v>5.1394700139470013E-2</v>
      </c>
      <c r="F5" s="81">
        <v>7.9009762900976305E-2</v>
      </c>
      <c r="G5" s="81">
        <v>7.9009762900976305E-2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0.79305855940765768</v>
      </c>
      <c r="D8" s="80">
        <v>0.79305855940765768</v>
      </c>
      <c r="E8" s="80">
        <v>0.79631463231573163</v>
      </c>
      <c r="F8" s="80">
        <v>0.82002375897732183</v>
      </c>
      <c r="G8" s="80">
        <v>0.82036499554215581</v>
      </c>
    </row>
    <row r="9" spans="1:15" ht="15.75" customHeight="1" x14ac:dyDescent="0.25">
      <c r="B9" s="7" t="s">
        <v>121</v>
      </c>
      <c r="C9" s="80">
        <v>0.14094144159234237</v>
      </c>
      <c r="D9" s="80">
        <v>0.14094144159234237</v>
      </c>
      <c r="E9" s="80">
        <v>0.13768536868426845</v>
      </c>
      <c r="F9" s="80">
        <v>0.1139762420226782</v>
      </c>
      <c r="G9" s="80">
        <v>0.11363500545784419</v>
      </c>
    </row>
    <row r="10" spans="1:15" ht="15.75" customHeight="1" x14ac:dyDescent="0.25">
      <c r="B10" s="7" t="s">
        <v>122</v>
      </c>
      <c r="C10" s="81">
        <v>3.6999997999999999E-2</v>
      </c>
      <c r="D10" s="81">
        <v>3.6999997999999999E-2</v>
      </c>
      <c r="E10" s="81">
        <v>3.6999997999999999E-2</v>
      </c>
      <c r="F10" s="81">
        <v>3.6999997999999999E-2</v>
      </c>
      <c r="G10" s="81">
        <v>3.6999997999999999E-2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0.27132991649999999</v>
      </c>
      <c r="D14" s="82">
        <v>0.26430615274399999</v>
      </c>
      <c r="E14" s="82">
        <v>0.26430615274399999</v>
      </c>
      <c r="F14" s="82">
        <v>0.223280819125</v>
      </c>
      <c r="G14" s="82">
        <v>0.223280819125</v>
      </c>
      <c r="H14" s="83">
        <v>0.35200000000000004</v>
      </c>
      <c r="I14" s="83">
        <v>0.35200000000000004</v>
      </c>
      <c r="J14" s="83">
        <v>0.35200000000000004</v>
      </c>
      <c r="K14" s="83">
        <v>0.35200000000000004</v>
      </c>
      <c r="L14" s="83">
        <v>0.10387008054599998</v>
      </c>
      <c r="M14" s="83">
        <v>0.18962504852200002</v>
      </c>
      <c r="N14" s="83">
        <v>0.171151942168</v>
      </c>
      <c r="O14" s="83">
        <v>0.1797358856115</v>
      </c>
    </row>
    <row r="15" spans="1:15" ht="15.75" customHeight="1" x14ac:dyDescent="0.25">
      <c r="B15" s="16" t="s">
        <v>68</v>
      </c>
      <c r="C15" s="80">
        <f>iron_deficiency_anaemia*C14</f>
        <v>0.14896427316362834</v>
      </c>
      <c r="D15" s="80">
        <f t="shared" ref="D15:O15" si="0">iron_deficiency_anaemia*D14</f>
        <v>0.14510811945864027</v>
      </c>
      <c r="E15" s="80">
        <f t="shared" si="0"/>
        <v>0.14510811945864027</v>
      </c>
      <c r="F15" s="80">
        <f t="shared" si="0"/>
        <v>0.1225845839684073</v>
      </c>
      <c r="G15" s="80">
        <f t="shared" si="0"/>
        <v>0.1225845839684073</v>
      </c>
      <c r="H15" s="80">
        <f t="shared" si="0"/>
        <v>0.19325338256092073</v>
      </c>
      <c r="I15" s="80">
        <f t="shared" si="0"/>
        <v>0.19325338256092073</v>
      </c>
      <c r="J15" s="80">
        <f t="shared" si="0"/>
        <v>0.19325338256092073</v>
      </c>
      <c r="K15" s="80">
        <f t="shared" si="0"/>
        <v>0.19325338256092073</v>
      </c>
      <c r="L15" s="80">
        <f t="shared" si="0"/>
        <v>5.7026262535198248E-2</v>
      </c>
      <c r="M15" s="80">
        <f t="shared" si="0"/>
        <v>0.10410705126464552</v>
      </c>
      <c r="N15" s="80">
        <f t="shared" si="0"/>
        <v>9.3965033397264447E-2</v>
      </c>
      <c r="O15" s="80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0.12545000000000001</v>
      </c>
      <c r="D2" s="144">
        <v>0.12343</v>
      </c>
      <c r="E2" s="144">
        <v>0.12134</v>
      </c>
      <c r="F2" s="144">
        <v>0.11919</v>
      </c>
      <c r="G2" s="144">
        <v>0.11706</v>
      </c>
      <c r="H2" s="144">
        <v>0.11481</v>
      </c>
      <c r="I2" s="144">
        <v>0.11262999999999999</v>
      </c>
      <c r="J2" s="144">
        <v>0.11051</v>
      </c>
      <c r="K2" s="144">
        <v>0.10843999999999999</v>
      </c>
      <c r="L2" s="144">
        <v>0.10641</v>
      </c>
      <c r="M2" s="144">
        <v>0.10444000000000001</v>
      </c>
      <c r="N2" s="144">
        <v>0.10252</v>
      </c>
      <c r="O2" s="144">
        <v>0.10066000000000001</v>
      </c>
      <c r="P2" s="144">
        <v>9.8849999999999993E-2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3.6000000000000004E-2</v>
      </c>
      <c r="D4" s="144">
        <v>3.5279999999999999E-2</v>
      </c>
      <c r="E4" s="144">
        <v>3.4590000000000003E-2</v>
      </c>
      <c r="F4" s="144">
        <v>3.3939999999999998E-2</v>
      </c>
      <c r="G4" s="144">
        <v>3.3309999999999999E-2</v>
      </c>
      <c r="H4" s="144">
        <v>3.2730000000000002E-2</v>
      </c>
      <c r="I4" s="144">
        <v>3.2170000000000004E-2</v>
      </c>
      <c r="J4" s="144">
        <v>3.1629999999999998E-2</v>
      </c>
      <c r="K4" s="144">
        <v>3.1110000000000002E-2</v>
      </c>
      <c r="L4" s="144">
        <v>3.0609999999999998E-2</v>
      </c>
      <c r="M4" s="144">
        <v>3.0130000000000001E-2</v>
      </c>
      <c r="N4" s="144">
        <v>2.9660000000000002E-2</v>
      </c>
      <c r="O4" s="144">
        <v>2.92E-2</v>
      </c>
      <c r="P4" s="144">
        <v>2.8759999999999997E-2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0.12715356029487035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0.19325338256092076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9.2932275867850897E-2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0.29716666666666663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0.57366666666666666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8.0890000000000004</v>
      </c>
      <c r="D13" s="143">
        <v>7.9420000000000002</v>
      </c>
      <c r="E13" s="143">
        <v>7.6219999999999999</v>
      </c>
      <c r="F13" s="143">
        <v>7.5540000000000003</v>
      </c>
      <c r="G13" s="143">
        <v>7.2889999999999997</v>
      </c>
      <c r="H13" s="143">
        <v>7.133</v>
      </c>
      <c r="I13" s="143">
        <v>6.8979999999999997</v>
      </c>
      <c r="J13" s="143">
        <v>6.7880000000000003</v>
      </c>
      <c r="K13" s="143">
        <v>6.6459999999999999</v>
      </c>
      <c r="L13" s="143">
        <v>6.4589999999999996</v>
      </c>
      <c r="M13" s="143">
        <v>7.577</v>
      </c>
      <c r="N13" s="143">
        <v>6.0709999999999997</v>
      </c>
      <c r="O13" s="143">
        <v>6.6479999999999997</v>
      </c>
      <c r="P13" s="143">
        <v>6.6040000000000001</v>
      </c>
    </row>
    <row r="14" spans="1:16" x14ac:dyDescent="0.25">
      <c r="B14" s="16" t="s">
        <v>170</v>
      </c>
      <c r="C14" s="143">
        <f>maternal_mortality</f>
        <v>0.15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0.27399999999999997</v>
      </c>
      <c r="E2" s="92">
        <f>food_insecure</f>
        <v>0.27399999999999997</v>
      </c>
      <c r="F2" s="92">
        <f>food_insecure</f>
        <v>0.27399999999999997</v>
      </c>
      <c r="G2" s="92">
        <f>food_insecure</f>
        <v>0.27399999999999997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0.27399999999999997</v>
      </c>
      <c r="F5" s="92">
        <f>food_insecure</f>
        <v>0.27399999999999997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0.12030588865605771</v>
      </c>
      <c r="D7" s="92">
        <f>diarrhoea_1_5mo/26</f>
        <v>0.10810420306653845</v>
      </c>
      <c r="E7" s="92">
        <f>diarrhoea_6_11mo/26</f>
        <v>0.10810420306653845</v>
      </c>
      <c r="F7" s="92">
        <f>diarrhoea_12_23mo/26</f>
        <v>7.188145026192308E-2</v>
      </c>
      <c r="G7" s="92">
        <f>diarrhoea_24_59mo/26</f>
        <v>7.188145026192308E-2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0.27399999999999997</v>
      </c>
      <c r="F8" s="92">
        <f>food_insecure</f>
        <v>0.27399999999999997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0.12030588865605771</v>
      </c>
      <c r="D11" s="92">
        <f>diarrhoea_1_5mo/26</f>
        <v>0.10810420306653845</v>
      </c>
      <c r="E11" s="92">
        <f>diarrhoea_6_11mo/26</f>
        <v>0.10810420306653845</v>
      </c>
      <c r="F11" s="92">
        <f>diarrhoea_12_23mo/26</f>
        <v>7.188145026192308E-2</v>
      </c>
      <c r="G11" s="92">
        <f>diarrhoea_24_59mo/26</f>
        <v>7.188145026192308E-2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0.27399999999999997</v>
      </c>
      <c r="I14" s="92">
        <f>food_insecure</f>
        <v>0.27399999999999997</v>
      </c>
      <c r="J14" s="92">
        <f>food_insecure</f>
        <v>0.27399999999999997</v>
      </c>
      <c r="K14" s="92">
        <f>food_insecure</f>
        <v>0.27399999999999997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0.36399999999999999</v>
      </c>
      <c r="M23" s="92">
        <f>famplan_unmet_need</f>
        <v>0.36399999999999999</v>
      </c>
      <c r="N23" s="92">
        <f>famplan_unmet_need</f>
        <v>0.36399999999999999</v>
      </c>
      <c r="O23" s="92">
        <f>famplan_unmet_need</f>
        <v>0.36399999999999999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0.19167409014892545</v>
      </c>
      <c r="M24" s="92">
        <f>(1-food_insecure)*(0.49)+food_insecure*(0.7)</f>
        <v>0.54753999999999992</v>
      </c>
      <c r="N24" s="92">
        <f>(1-food_insecure)*(0.49)+food_insecure*(0.7)</f>
        <v>0.54753999999999992</v>
      </c>
      <c r="O24" s="92">
        <f>(1-food_insecure)*(0.49)+food_insecure*(0.7)</f>
        <v>0.54753999999999992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8.2146038635253743E-2</v>
      </c>
      <c r="M25" s="92">
        <f>(1-food_insecure)*(0.21)+food_insecure*(0.3)</f>
        <v>0.23465999999999998</v>
      </c>
      <c r="N25" s="92">
        <f>(1-food_insecure)*(0.21)+food_insecure*(0.3)</f>
        <v>0.23465999999999998</v>
      </c>
      <c r="O25" s="92">
        <f>(1-food_insecure)*(0.21)+food_insecure*(0.3)</f>
        <v>0.23465999999999998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7.6243958129882675E-2</v>
      </c>
      <c r="M26" s="92">
        <f>(1-food_insecure)*(0.3)</f>
        <v>0.21779999999999999</v>
      </c>
      <c r="N26" s="92">
        <f>(1-food_insecure)*(0.3)</f>
        <v>0.21779999999999999</v>
      </c>
      <c r="O26" s="92">
        <f>(1-food_insecure)*(0.3)</f>
        <v>0.21779999999999999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0.64993591308593812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2020-03-24T06:49:39Z</dcterms:modified>
</cp:coreProperties>
</file>