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991601E-B67F-D04C-B186-8C18E86D53A6}" xr6:coauthVersionLast="31" xr6:coauthVersionMax="31" xr10:uidLastSave="{00000000-0000-0000-0000-000000000000}"/>
  <bookViews>
    <workbookView xWindow="4860" yWindow="460" windowWidth="20740" windowHeight="11760" tabRatio="842" firstSheet="27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 s="1"/>
  <c r="M6" i="29"/>
  <c r="M3" i="29"/>
  <c r="L6" i="29"/>
  <c r="L3" i="29" s="1"/>
  <c r="K6" i="29"/>
  <c r="I6" i="29"/>
  <c r="I3" i="29"/>
  <c r="K20" i="46" s="1"/>
  <c r="H6" i="29"/>
  <c r="H3" i="29" s="1"/>
  <c r="E6" i="29"/>
  <c r="E3" i="29"/>
  <c r="K16" i="46" s="1"/>
  <c r="J6" i="29"/>
  <c r="J3" i="29" s="1"/>
  <c r="G6" i="29"/>
  <c r="G3" i="29"/>
  <c r="G2" i="29" s="1"/>
  <c r="F6" i="29"/>
  <c r="F3" i="29" s="1"/>
  <c r="O3" i="29"/>
  <c r="K26" i="46"/>
  <c r="K3" i="29"/>
  <c r="K22" i="46" s="1"/>
  <c r="D3" i="29"/>
  <c r="K15" i="46" s="1"/>
  <c r="D2" i="29"/>
  <c r="C3" i="29"/>
  <c r="K14" i="46" s="1"/>
  <c r="E2" i="29"/>
  <c r="K24" i="46"/>
  <c r="M2" i="29"/>
  <c r="I2" i="29"/>
  <c r="O2" i="29"/>
  <c r="K2" i="29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13" i="2"/>
  <c r="J9" i="2"/>
  <c r="J5" i="2"/>
  <c r="F2" i="29" l="1"/>
  <c r="K17" i="46"/>
  <c r="J2" i="29"/>
  <c r="K21" i="46"/>
  <c r="C47" i="1"/>
  <c r="C41" i="1" s="1"/>
  <c r="C48" i="1"/>
  <c r="C42" i="1" s="1"/>
  <c r="C49" i="1"/>
  <c r="C43" i="1" s="1"/>
  <c r="C46" i="1"/>
  <c r="C40" i="1" s="1"/>
  <c r="K25" i="46"/>
  <c r="N2" i="29"/>
  <c r="H2" i="29"/>
  <c r="K19" i="46"/>
  <c r="L2" i="29"/>
  <c r="K23" i="46"/>
  <c r="O37" i="21"/>
  <c r="J12" i="2"/>
  <c r="J6" i="2"/>
  <c r="K18" i="46"/>
  <c r="L37" i="21"/>
  <c r="J8" i="2"/>
  <c r="C2" i="29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2E39592D-B1A9-7A44-BCEC-BE38135F80C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46F7D59-8C75-DA4A-850E-0249C01B9B7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<sst xmlns="http://schemas.openxmlformats.org/spreadsheetml/2006/main" count="1425" uniqueCount="275">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</sst>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6792B6A8-9670-4246-8BC5-838F3ECEA1E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FEFA-6EF5-6B40-8F57-E0F8029ED71C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6" bestFit="1" customWidth="1"/>
    <col min="2" max="2" width="14.83203125" style="156" bestFit="1" customWidth="1"/>
    <col min="3" max="16384" width="10.83203125" style="156"/>
  </cols>
  <sheetData>
    <row r="1" spans="1:2" x14ac:dyDescent="0.15">
      <c r="A1" s="155" t="s">
        <v>253</v>
      </c>
      <c r="B1" s="155" t="s">
        <v>272</v>
      </c>
    </row>
    <row r="2" spans="1:2" x14ac:dyDescent="0.15">
      <c r="A2" s="155" t="s">
        <v>273</v>
      </c>
      <c r="B2" s="158"/>
    </row>
    <row r="3" spans="1:2" x14ac:dyDescent="0.15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0.78334883720930237</v>
      </c>
      <c r="D2" s="149">
        <v>0.12611627906976747</v>
      </c>
      <c r="E2" s="149">
        <v>7.5986046511627922E-2</v>
      </c>
      <c r="F2" s="149">
        <v>1.4548837209302327E-2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233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21933.060087447877</v>
      </c>
    </row>
    <row r="4" spans="1:3" ht="15.75" customHeight="1" x14ac:dyDescent="0.15">
      <c r="B4" s="4" t="s">
        <v>3</v>
      </c>
      <c r="C4" s="132">
        <v>4003.9474612418558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4813.298585460614</v>
      </c>
    </row>
    <row r="7" spans="1:3" ht="15.75" customHeight="1" x14ac:dyDescent="0.15">
      <c r="B7" s="18" t="s">
        <v>65</v>
      </c>
      <c r="C7" s="95">
        <v>0.71699999999999997</v>
      </c>
    </row>
    <row r="8" spans="1:3" ht="15.75" customHeight="1" x14ac:dyDescent="0.15">
      <c r="B8" s="4" t="s">
        <v>64</v>
      </c>
      <c r="C8" s="13">
        <v>1.5119999647140503E-2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0.59399999999999997</v>
      </c>
    </row>
    <row r="11" spans="1:3" ht="15.75" customHeight="1" x14ac:dyDescent="0.15">
      <c r="B11" s="4" t="s">
        <v>174</v>
      </c>
      <c r="C11" s="22">
        <v>0.46700000000000003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4.9400000000000004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6265.7174132153059</v>
      </c>
      <c r="D34" s="91"/>
      <c r="E34" s="92"/>
    </row>
    <row r="35" spans="1:5" ht="15" customHeight="1" x14ac:dyDescent="0.2">
      <c r="B35" s="90" t="s">
        <v>108</v>
      </c>
      <c r="C35" s="14">
        <v>10072.115108250095</v>
      </c>
      <c r="D35" s="91"/>
      <c r="E35" s="91"/>
    </row>
    <row r="36" spans="1:5" ht="15.75" customHeight="1" x14ac:dyDescent="0.2">
      <c r="B36" s="90" t="s">
        <v>109</v>
      </c>
      <c r="C36" s="14">
        <v>7098.4805183191456</v>
      </c>
      <c r="D36" s="91"/>
    </row>
    <row r="37" spans="1:5" ht="15.75" customHeight="1" x14ac:dyDescent="0.2">
      <c r="B37" s="90" t="s">
        <v>110</v>
      </c>
      <c r="C37" s="14">
        <v>4438.3390959964609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5654.2107594320514</v>
      </c>
      <c r="D40" s="91"/>
      <c r="E40" s="92"/>
    </row>
    <row r="41" spans="1:5" ht="15" customHeight="1" x14ac:dyDescent="0.2">
      <c r="B41" s="90" t="s">
        <v>108</v>
      </c>
      <c r="C41" s="130">
        <f>C35-C47</f>
        <v>7894.7808106885077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5490.9592390555918</v>
      </c>
      <c r="D42" s="91"/>
    </row>
    <row r="43" spans="1:5" ht="15.75" customHeight="1" x14ac:dyDescent="0.2">
      <c r="B43" s="90" t="s">
        <v>110</v>
      </c>
      <c r="C43" s="130">
        <f t="shared" si="0"/>
        <v>4021.4027411442421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611.50665378325414</v>
      </c>
    </row>
    <row r="47" spans="1:5" ht="15.75" customHeight="1" x14ac:dyDescent="0.2">
      <c r="B47" s="90" t="s">
        <v>112</v>
      </c>
      <c r="C47" s="131">
        <f t="shared" ref="C47:C49" si="1">C53*C$6</f>
        <v>2177.3342975615869</v>
      </c>
    </row>
    <row r="48" spans="1:5" ht="15.75" customHeight="1" x14ac:dyDescent="0.2">
      <c r="B48" s="90" t="s">
        <v>113</v>
      </c>
      <c r="C48" s="131">
        <f t="shared" si="1"/>
        <v>1607.5212792635543</v>
      </c>
    </row>
    <row r="49" spans="1:3" ht="15.75" customHeight="1" x14ac:dyDescent="0.2">
      <c r="B49" s="90" t="s">
        <v>114</v>
      </c>
      <c r="C49" s="131">
        <f t="shared" si="1"/>
        <v>416.93635485221876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1.5119999647140503E-2</v>
      </c>
      <c r="E11" s="109">
        <f>'Baseline year demographics'!$C8</f>
        <v>1.5119999647140503E-2</v>
      </c>
      <c r="F11" s="109">
        <f>'Baseline year demographics'!$C8</f>
        <v>1.5119999647140503E-2</v>
      </c>
      <c r="G11" s="109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1.5119999647140503E-2</v>
      </c>
      <c r="I16" s="16">
        <f>'Baseline year demographics'!$C$8</f>
        <v>1.5119999647140503E-2</v>
      </c>
      <c r="J16" s="16">
        <f>'Baseline year demographics'!$C$8</f>
        <v>1.5119999647140503E-2</v>
      </c>
      <c r="K16" s="16">
        <f>'Baseline year demographics'!$C$8</f>
        <v>1.5119999647140503E-2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1.084103974699974E-2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7.5887278228998177E-3</v>
      </c>
      <c r="M31" s="16">
        <f>'Baseline year demographics'!$C$8*('Baseline year demographics'!$C$9)*(0.7)</f>
        <v>1.0583999752998351E-2</v>
      </c>
      <c r="N31" s="16">
        <f>'Baseline year demographics'!$C$8*('Baseline year demographics'!$C$9)*(0.7)</f>
        <v>1.0583999752998351E-2</v>
      </c>
      <c r="O31" s="16">
        <f>'Baseline year demographics'!$C$8*('Baseline year demographics'!$C$9)*(0.7)</f>
        <v>1.0583999752998351E-2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3.2523119240999219E-3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0.70615896025300018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0.34601789052397008</v>
      </c>
      <c r="M34" s="16">
        <f>(1-'Baseline year demographics'!$C$8)*('Baseline year demographics'!$C$9)*(0.49)</f>
        <v>0.48259120017290114</v>
      </c>
      <c r="N34" s="16">
        <f>(1-'Baseline year demographics'!$C$8)*('Baseline year demographics'!$C$9)*(0.49)</f>
        <v>0.48259120017290114</v>
      </c>
      <c r="O34" s="16">
        <f>(1-'Baseline year demographics'!$C$8)*('Baseline year demographics'!$C$9)*(0.49)</f>
        <v>0.48259120017290114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0.14829338165313002</v>
      </c>
      <c r="M35" s="16">
        <f>(1-'Baseline year demographics'!$C$8)*('Baseline year demographics'!$C$9)*(0.21)</f>
        <v>0.20682480007410048</v>
      </c>
      <c r="N35" s="16">
        <f>(1-'Baseline year demographics'!$C$8)*('Baseline year demographics'!$C$9)*(0.21)</f>
        <v>0.20682480007410048</v>
      </c>
      <c r="O35" s="16">
        <f>(1-'Baseline year demographics'!$C$8)*('Baseline year demographics'!$C$9)*(0.21)</f>
        <v>0.20682480007410048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0.21184768807590004</v>
      </c>
      <c r="M36" s="16">
        <f>(1-'Baseline year demographics'!$C$8)*('Baseline year demographics'!$C$9)*(0.3)</f>
        <v>0.29546400010585783</v>
      </c>
      <c r="N36" s="16">
        <f>(1-'Baseline year demographics'!$C$8)*('Baseline year demographics'!$C$9)*(0.3)</f>
        <v>0.29546400010585783</v>
      </c>
      <c r="O36" s="16">
        <f>(1-'Baseline year demographics'!$C$8)*('Baseline year demographics'!$C$9)*(0.3)</f>
        <v>0.29546400010585783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0.14399999999999999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0.85799999999999998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0.71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0.97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4081.3729999999996</v>
      </c>
      <c r="C2" s="134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5">
        <f>D2+E2+F2+G2</f>
        <v>27874.652135781005</v>
      </c>
      <c r="I2" s="136">
        <f t="shared" ref="I2:I15" si="0">(B2 + 25.36*B2/(1000-25.36))/(1-0.13)</f>
        <v>4813.298585460614</v>
      </c>
      <c r="J2" s="137">
        <f t="shared" ref="J2:J15" si="1">D2/H2</f>
        <v>0.22478190517658095</v>
      </c>
      <c r="K2" s="135">
        <f>H2-I2</f>
        <v>23061.353550320389</v>
      </c>
      <c r="L2" s="134"/>
    </row>
    <row r="3" spans="1:12" ht="15.75" customHeight="1" x14ac:dyDescent="0.15">
      <c r="A3" s="3">
        <v>2018</v>
      </c>
      <c r="B3" s="80">
        <v>4158.7449999999999</v>
      </c>
      <c r="C3" s="134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5">
        <f t="shared" ref="H3:H15" si="2">D3+E3+F3+G3</f>
        <v>28907.08705360267</v>
      </c>
      <c r="I3" s="136">
        <f t="shared" si="0"/>
        <v>4904.545952009631</v>
      </c>
      <c r="J3" s="137">
        <f t="shared" si="1"/>
        <v>0.22612433892696462</v>
      </c>
      <c r="K3" s="135">
        <f t="shared" ref="K3:K15" si="3">H3-I3</f>
        <v>24002.54110159304</v>
      </c>
      <c r="L3" s="134"/>
    </row>
    <row r="4" spans="1:12" ht="15.75" customHeight="1" x14ac:dyDescent="0.15">
      <c r="A4" s="3">
        <v>2019</v>
      </c>
      <c r="B4" s="80">
        <v>4255.46</v>
      </c>
      <c r="C4" s="134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5">
        <f t="shared" si="2"/>
        <v>29979.405675245358</v>
      </c>
      <c r="I4" s="136">
        <f t="shared" si="0"/>
        <v>5018.6051601959016</v>
      </c>
      <c r="J4" s="137">
        <f t="shared" si="1"/>
        <v>0.22746231665658054</v>
      </c>
      <c r="K4" s="135">
        <f t="shared" si="3"/>
        <v>24960.800515049457</v>
      </c>
      <c r="L4" s="134"/>
    </row>
    <row r="5" spans="1:12" ht="15.75" customHeight="1" x14ac:dyDescent="0.15">
      <c r="A5" s="3">
        <v>2020</v>
      </c>
      <c r="B5" s="80">
        <v>4332.8319999999994</v>
      </c>
      <c r="C5" s="134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5">
        <f t="shared" si="2"/>
        <v>31093.211389856013</v>
      </c>
      <c r="I5" s="136">
        <f t="shared" si="0"/>
        <v>5109.8525267449168</v>
      </c>
      <c r="J5" s="137">
        <f t="shared" si="1"/>
        <v>0.22879563463985053</v>
      </c>
      <c r="K5" s="135">
        <f t="shared" si="3"/>
        <v>25983.358863111098</v>
      </c>
      <c r="L5" s="134"/>
    </row>
    <row r="6" spans="1:12" ht="15.75" customHeight="1" x14ac:dyDescent="0.15">
      <c r="A6" s="3">
        <v>2021</v>
      </c>
      <c r="B6" s="80">
        <v>4410.2039999999997</v>
      </c>
      <c r="C6" s="134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5">
        <f t="shared" si="2"/>
        <v>32193.954173676415</v>
      </c>
      <c r="I6" s="136">
        <f t="shared" si="0"/>
        <v>5201.0998932939337</v>
      </c>
      <c r="J6" s="137">
        <f t="shared" si="1"/>
        <v>0.22785839850201667</v>
      </c>
      <c r="K6" s="135">
        <f t="shared" si="3"/>
        <v>26992.854280382482</v>
      </c>
      <c r="L6" s="134"/>
    </row>
    <row r="7" spans="1:12" ht="15.75" customHeight="1" x14ac:dyDescent="0.15">
      <c r="A7" s="3">
        <v>2022</v>
      </c>
      <c r="B7" s="80">
        <v>4506.9189999999999</v>
      </c>
      <c r="C7" s="134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5">
        <f t="shared" si="2"/>
        <v>33334.278081124219</v>
      </c>
      <c r="I7" s="136">
        <f t="shared" si="0"/>
        <v>5315.1591014802043</v>
      </c>
      <c r="J7" s="137">
        <f t="shared" si="1"/>
        <v>0.22692082655192067</v>
      </c>
      <c r="K7" s="135">
        <f t="shared" si="3"/>
        <v>28019.118979644016</v>
      </c>
      <c r="L7" s="134"/>
    </row>
    <row r="8" spans="1:12" ht="15.75" customHeight="1" x14ac:dyDescent="0.15">
      <c r="A8" s="3">
        <v>2023</v>
      </c>
      <c r="B8" s="80">
        <v>4603.634</v>
      </c>
      <c r="C8" s="134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5">
        <f t="shared" si="2"/>
        <v>34515.630576402618</v>
      </c>
      <c r="I8" s="136">
        <f t="shared" si="0"/>
        <v>5429.2183096664749</v>
      </c>
      <c r="J8" s="137">
        <f t="shared" si="1"/>
        <v>0.22598293640588846</v>
      </c>
      <c r="K8" s="135">
        <f t="shared" si="3"/>
        <v>29086.412266736144</v>
      </c>
      <c r="L8" s="134"/>
    </row>
    <row r="9" spans="1:12" ht="15.75" customHeight="1" x14ac:dyDescent="0.15">
      <c r="A9" s="3">
        <v>2024</v>
      </c>
      <c r="B9" s="80">
        <v>4681.0059999999994</v>
      </c>
      <c r="C9" s="134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5">
        <f t="shared" si="2"/>
        <v>35739.513005454806</v>
      </c>
      <c r="I9" s="136">
        <f t="shared" si="0"/>
        <v>5520.4656762154909</v>
      </c>
      <c r="J9" s="137">
        <f t="shared" si="1"/>
        <v>0.22504474586489401</v>
      </c>
      <c r="K9" s="135">
        <f t="shared" si="3"/>
        <v>30219.047329239314</v>
      </c>
      <c r="L9" s="134"/>
    </row>
    <row r="10" spans="1:12" ht="15.75" customHeight="1" x14ac:dyDescent="0.15">
      <c r="A10" s="3">
        <v>2025</v>
      </c>
      <c r="B10" s="80">
        <v>4797.0639999999994</v>
      </c>
      <c r="C10" s="134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5">
        <f t="shared" si="2"/>
        <v>37007.48263864623</v>
      </c>
      <c r="I10" s="136">
        <f t="shared" si="0"/>
        <v>5657.336726039016</v>
      </c>
      <c r="J10" s="137">
        <f t="shared" si="1"/>
        <v>0.22410627291414714</v>
      </c>
      <c r="K10" s="135">
        <f t="shared" si="3"/>
        <v>31350.145912607215</v>
      </c>
      <c r="L10" s="134"/>
    </row>
    <row r="11" spans="1:12" ht="15.75" customHeight="1" x14ac:dyDescent="0.15">
      <c r="A11" s="3">
        <v>2026</v>
      </c>
      <c r="B11" s="80">
        <v>4893.7789999999995</v>
      </c>
      <c r="C11" s="134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5">
        <f t="shared" si="2"/>
        <v>38255.613987677949</v>
      </c>
      <c r="I11" s="136">
        <f t="shared" si="0"/>
        <v>5771.3959342252856</v>
      </c>
      <c r="J11" s="137">
        <f t="shared" si="1"/>
        <v>0.22332290255426976</v>
      </c>
      <c r="K11" s="135">
        <f t="shared" si="3"/>
        <v>32484.218053452663</v>
      </c>
      <c r="L11" s="134"/>
    </row>
    <row r="12" spans="1:12" ht="15.75" customHeight="1" x14ac:dyDescent="0.15">
      <c r="A12" s="3">
        <v>2027</v>
      </c>
      <c r="B12" s="80">
        <v>4990.4939999999997</v>
      </c>
      <c r="C12" s="134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5">
        <f t="shared" si="2"/>
        <v>39546.318547209645</v>
      </c>
      <c r="I12" s="136">
        <f t="shared" si="0"/>
        <v>5885.4551424115571</v>
      </c>
      <c r="J12" s="137">
        <f t="shared" si="1"/>
        <v>0.2225395797023243</v>
      </c>
      <c r="K12" s="135">
        <f t="shared" si="3"/>
        <v>33660.863404798089</v>
      </c>
      <c r="L12" s="134"/>
    </row>
    <row r="13" spans="1:12" ht="15.75" customHeight="1" x14ac:dyDescent="0.15">
      <c r="A13" s="3">
        <v>2028</v>
      </c>
      <c r="B13" s="80">
        <v>5087.2089999999998</v>
      </c>
      <c r="C13" s="134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5">
        <f t="shared" si="2"/>
        <v>40881.06423161312</v>
      </c>
      <c r="I13" s="136">
        <f t="shared" si="0"/>
        <v>5999.5143505978276</v>
      </c>
      <c r="J13" s="137">
        <f t="shared" si="1"/>
        <v>0.22175632418835781</v>
      </c>
      <c r="K13" s="135">
        <f t="shared" si="3"/>
        <v>34881.549881015293</v>
      </c>
      <c r="L13" s="134"/>
    </row>
    <row r="14" spans="1:12" ht="15.75" customHeight="1" x14ac:dyDescent="0.15">
      <c r="A14" s="3">
        <v>2029</v>
      </c>
      <c r="B14" s="80">
        <v>5203.2669999999998</v>
      </c>
      <c r="C14" s="134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5">
        <f t="shared" si="2"/>
        <v>42261.370082312453</v>
      </c>
      <c r="I14" s="136">
        <f t="shared" si="0"/>
        <v>6136.3854004213517</v>
      </c>
      <c r="J14" s="137">
        <f t="shared" si="1"/>
        <v>0.22097315582270433</v>
      </c>
      <c r="K14" s="135">
        <f t="shared" si="3"/>
        <v>36124.984681891103</v>
      </c>
      <c r="L14" s="134"/>
    </row>
    <row r="15" spans="1:12" ht="15.75" customHeight="1" x14ac:dyDescent="0.15">
      <c r="A15" s="3">
        <v>2030</v>
      </c>
      <c r="B15" s="80">
        <v>5299.982</v>
      </c>
      <c r="C15" s="134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5">
        <f t="shared" si="2"/>
        <v>43688.808065090125</v>
      </c>
      <c r="I15" s="136">
        <f t="shared" si="0"/>
        <v>6250.4446086076232</v>
      </c>
      <c r="J15" s="137">
        <f t="shared" si="1"/>
        <v>0.22019009439408688</v>
      </c>
      <c r="K15" s="135">
        <f t="shared" si="3"/>
        <v>37438.363456482504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C98" sqref="C98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4" x14ac:dyDescent="0.15">
      <c r="A97" t="str">
        <f>A96</f>
        <v>IYCF 1</v>
      </c>
      <c r="B97" s="89" t="s">
        <v>255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4"/>
    </row>
    <row r="99" spans="1:4" x14ac:dyDescent="0.15">
      <c r="A99" t="str">
        <f>A98</f>
        <v>IYCF 2</v>
      </c>
      <c r="B99" s="89" t="s">
        <v>255</v>
      </c>
      <c r="C99" s="24"/>
    </row>
    <row r="100" spans="1:4" x14ac:dyDescent="0.15">
      <c r="A100" t="str">
        <f>'Programs to include'!A51</f>
        <v>IYCF 3</v>
      </c>
      <c r="B100" s="89" t="s">
        <v>254</v>
      </c>
      <c r="C100" s="24"/>
    </row>
    <row r="101" spans="1:4" x14ac:dyDescent="0.15">
      <c r="A101" t="str">
        <f>A100</f>
        <v>IYCF 3</v>
      </c>
      <c r="B101" s="89" t="s">
        <v>255</v>
      </c>
      <c r="C101" s="24"/>
    </row>
    <row r="102" spans="1:4" x14ac:dyDescent="0.15">
      <c r="A102" s="151" t="s">
        <v>271</v>
      </c>
      <c r="B102" s="151" t="s">
        <v>254</v>
      </c>
      <c r="C102" s="154"/>
    </row>
    <row r="103" spans="1:4" x14ac:dyDescent="0.15">
      <c r="A103" s="151" t="s">
        <v>271</v>
      </c>
      <c r="B103" s="151" t="s">
        <v>255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0.10516279069767445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0.10516279069767445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0.15379069767441864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0.30086046511627912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0.31129767441860468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0.18228</v>
      </c>
    </row>
    <row r="20" spans="1:11" x14ac:dyDescent="0.15">
      <c r="B20" s="10" t="s">
        <v>112</v>
      </c>
      <c r="K20" s="97">
        <f>'Prevalence of anaemia'!I3</f>
        <v>0.18228</v>
      </c>
    </row>
    <row r="21" spans="1:11" x14ac:dyDescent="0.15">
      <c r="B21" s="10" t="s">
        <v>113</v>
      </c>
      <c r="K21" s="97">
        <f>'Prevalence of anaemia'!J3</f>
        <v>0.18228</v>
      </c>
    </row>
    <row r="22" spans="1:11" x14ac:dyDescent="0.15">
      <c r="B22" s="10" t="s">
        <v>114</v>
      </c>
      <c r="K22" s="97">
        <f>'Prevalence of anaemia'!K3</f>
        <v>0.18228</v>
      </c>
    </row>
    <row r="23" spans="1:11" x14ac:dyDescent="0.15">
      <c r="B23" s="10" t="s">
        <v>107</v>
      </c>
      <c r="K23" s="97">
        <f>'Prevalence of anaemia'!L3</f>
        <v>0.13019999999999998</v>
      </c>
    </row>
    <row r="24" spans="1:11" x14ac:dyDescent="0.15">
      <c r="B24" s="10" t="s">
        <v>108</v>
      </c>
      <c r="K24" s="97">
        <f>'Prevalence of anaemia'!M3</f>
        <v>0.13019999999999998</v>
      </c>
    </row>
    <row r="25" spans="1:11" x14ac:dyDescent="0.15">
      <c r="B25" s="10" t="s">
        <v>109</v>
      </c>
      <c r="K25" s="97">
        <f>'Prevalence of anaemia'!N3</f>
        <v>0.13019999999999998</v>
      </c>
    </row>
    <row r="26" spans="1:11" x14ac:dyDescent="0.15">
      <c r="B26" s="10" t="s">
        <v>110</v>
      </c>
      <c r="K26" s="97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0.59973864575355862</v>
      </c>
      <c r="D2" s="81">
        <f t="shared" si="0"/>
        <v>0.59973864575355862</v>
      </c>
      <c r="E2" s="81">
        <f t="shared" si="0"/>
        <v>0.50810201692933987</v>
      </c>
      <c r="F2" s="81">
        <f t="shared" si="0"/>
        <v>0.31629924087128725</v>
      </c>
      <c r="G2" s="81">
        <f t="shared" si="0"/>
        <v>0.3057881803526874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0.29509856354876696</v>
      </c>
      <c r="D3" s="81">
        <f t="shared" si="1"/>
        <v>0.29509856354876696</v>
      </c>
      <c r="E3" s="81">
        <f t="shared" si="1"/>
        <v>0.33810728539624152</v>
      </c>
      <c r="F3" s="81">
        <f t="shared" si="1"/>
        <v>0.38284029401243364</v>
      </c>
      <c r="G3" s="81">
        <f t="shared" si="1"/>
        <v>0.38291414522870793</v>
      </c>
    </row>
    <row r="4" spans="1:7" ht="15.75" customHeight="1" x14ac:dyDescent="0.15">
      <c r="A4" s="11"/>
      <c r="B4" s="12" t="s">
        <v>25</v>
      </c>
      <c r="C4" s="81">
        <v>8.4325183860067612E-2</v>
      </c>
      <c r="D4" s="81">
        <v>8.4325183860067612E-2</v>
      </c>
      <c r="E4" s="81">
        <v>0.1277436891274101</v>
      </c>
      <c r="F4" s="81">
        <v>0.24061260186841588</v>
      </c>
      <c r="G4" s="81">
        <v>0.25046092228185257</v>
      </c>
    </row>
    <row r="5" spans="1:7" ht="15.75" customHeight="1" x14ac:dyDescent="0.15">
      <c r="A5" s="11"/>
      <c r="B5" s="12" t="s">
        <v>26</v>
      </c>
      <c r="C5" s="81">
        <v>2.0837606837606836E-2</v>
      </c>
      <c r="D5" s="81">
        <v>2.0837606837606836E-2</v>
      </c>
      <c r="E5" s="81">
        <v>2.6047008547008543E-2</v>
      </c>
      <c r="F5" s="81">
        <v>6.0247863247863249E-2</v>
      </c>
      <c r="G5" s="81">
        <v>6.0836752136752131E-2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0.53254901960784318</v>
      </c>
      <c r="D14" s="84">
        <v>0.32307973856209155</v>
      </c>
      <c r="E14" s="83">
        <v>9.5098039215686277E-3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0.12988235294117648</v>
      </c>
      <c r="D15" s="84">
        <v>0.26936470588235295</v>
      </c>
      <c r="E15" s="83">
        <v>4.5882352941176478E-2</v>
      </c>
      <c r="F15" s="86">
        <v>1.4117647058823528E-3</v>
      </c>
      <c r="G15" s="86">
        <v>0</v>
      </c>
    </row>
    <row r="16" spans="1:7" ht="15.75" customHeight="1" x14ac:dyDescent="0.15">
      <c r="B16" s="4" t="s">
        <v>39</v>
      </c>
      <c r="C16" s="83">
        <v>6.8578052550231833E-2</v>
      </c>
      <c r="D16" s="87">
        <v>0.33106646058732614</v>
      </c>
      <c r="E16" s="83">
        <v>0.94411669242658436</v>
      </c>
      <c r="F16" s="86">
        <v>0.85249613601236474</v>
      </c>
      <c r="G16" s="86">
        <v>0</v>
      </c>
    </row>
    <row r="17" spans="2:7" ht="15.75" customHeight="1" x14ac:dyDescent="0.15">
      <c r="B17" s="4" t="s">
        <v>40</v>
      </c>
      <c r="C17" s="83">
        <v>0.26899057490074851</v>
      </c>
      <c r="D17" s="87">
        <v>7.6489094968229449E-2</v>
      </c>
      <c r="E17" s="83">
        <v>4.9115071067055928E-4</v>
      </c>
      <c r="F17" s="86">
        <v>0.1460920992817529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1.1830881355932201</v>
      </c>
      <c r="C2" s="88">
        <v>1.1830881355932201</v>
      </c>
      <c r="D2" s="88">
        <v>4.0114474576271189</v>
      </c>
      <c r="E2" s="88">
        <v>3.8635779661016945</v>
      </c>
      <c r="F2" s="88">
        <v>1.3494661016949152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0.81772</v>
      </c>
      <c r="I2" s="97">
        <f t="shared" si="0"/>
        <v>0.81772</v>
      </c>
      <c r="J2" s="97">
        <f t="shared" si="0"/>
        <v>0.81772</v>
      </c>
      <c r="K2" s="97">
        <f t="shared" si="0"/>
        <v>0.81772</v>
      </c>
      <c r="L2" s="97">
        <f t="shared" si="0"/>
        <v>0.86980000000000002</v>
      </c>
      <c r="M2" s="97">
        <f t="shared" si="0"/>
        <v>0.86980000000000002</v>
      </c>
      <c r="N2" s="97">
        <f t="shared" si="0"/>
        <v>0.86980000000000002</v>
      </c>
      <c r="O2" s="97">
        <f t="shared" si="0"/>
        <v>0.86980000000000002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0.18228</v>
      </c>
      <c r="I3" s="97">
        <f t="shared" si="1"/>
        <v>0.18228</v>
      </c>
      <c r="J3" s="97">
        <f t="shared" si="1"/>
        <v>0.18228</v>
      </c>
      <c r="K3" s="97">
        <f t="shared" si="1"/>
        <v>0.18228</v>
      </c>
      <c r="L3" s="97">
        <f t="shared" si="1"/>
        <v>0.13019999999999998</v>
      </c>
      <c r="M3" s="97">
        <f t="shared" si="1"/>
        <v>0.13019999999999998</v>
      </c>
      <c r="N3" s="97">
        <f t="shared" si="1"/>
        <v>0.13019999999999998</v>
      </c>
      <c r="O3" s="97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0.434</v>
      </c>
      <c r="I5" s="102">
        <v>0.434</v>
      </c>
      <c r="J5" s="102">
        <v>0.434</v>
      </c>
      <c r="K5" s="102">
        <v>0.434</v>
      </c>
      <c r="L5" s="102">
        <v>0.31</v>
      </c>
      <c r="M5" s="102">
        <v>0.31</v>
      </c>
      <c r="N5" s="102">
        <v>0.31</v>
      </c>
      <c r="O5" s="102">
        <v>0.31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0.18228</v>
      </c>
      <c r="I6" s="141">
        <f t="shared" si="2"/>
        <v>0.18228</v>
      </c>
      <c r="J6" s="141">
        <f t="shared" si="2"/>
        <v>0.18228</v>
      </c>
      <c r="K6" s="141">
        <f t="shared" si="2"/>
        <v>0.18228</v>
      </c>
      <c r="L6" s="141">
        <f t="shared" si="2"/>
        <v>0.13019999999999998</v>
      </c>
      <c r="M6" s="141">
        <f t="shared" si="2"/>
        <v>0.13019999999999998</v>
      </c>
      <c r="N6" s="141">
        <f t="shared" si="2"/>
        <v>0.13019999999999998</v>
      </c>
      <c r="O6" s="141">
        <f t="shared" si="2"/>
        <v>0.13019999999999998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topLeftCell="A4" workbookViewId="0">
      <selection activeCell="J28" sqref="J28:J2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2018-04-06T03:18:40Z</dcterms:modified>
</cp:coreProperties>
</file>