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3_ncr:1_{4DF07826-4F18-C349-90C4-DD5C24F4146B}" xr6:coauthVersionLast="28" xr6:coauthVersionMax="28" xr10:uidLastSave="{00000000-0000-0000-0000-000000000000}"/>
  <bookViews>
    <workbookView xWindow="0" yWindow="460" windowWidth="12800" windowHeight="15540" tabRatio="500" firstSheet="17" activeTab="17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coverage'!$B$6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0" i="21"/>
  <c r="N50" i="21"/>
  <c r="O50" i="21"/>
  <c r="F50" i="21"/>
  <c r="G50" i="21"/>
  <c r="H50" i="21"/>
  <c r="I50" i="21"/>
  <c r="J50" i="21"/>
  <c r="K50" i="21"/>
  <c r="L50" i="21"/>
  <c r="E50" i="21"/>
  <c r="M49" i="21"/>
  <c r="N49" i="21"/>
  <c r="O49" i="21"/>
  <c r="F49" i="21"/>
  <c r="G49" i="21"/>
  <c r="H49" i="21"/>
  <c r="I49" i="21"/>
  <c r="J49" i="21"/>
  <c r="K49" i="21"/>
  <c r="L49" i="21"/>
  <c r="E49" i="21"/>
  <c r="O48" i="21"/>
  <c r="F48" i="21"/>
  <c r="G48" i="21"/>
  <c r="H48" i="21"/>
  <c r="I48" i="21"/>
  <c r="J48" i="21"/>
  <c r="K48" i="21"/>
  <c r="L48" i="21"/>
  <c r="M48" i="21"/>
  <c r="N48" i="21"/>
  <c r="E48" i="21"/>
  <c r="N47" i="21"/>
  <c r="O47" i="21"/>
  <c r="D47" i="21"/>
  <c r="E47" i="21"/>
  <c r="F47" i="21"/>
  <c r="G47" i="21"/>
  <c r="H47" i="21"/>
  <c r="I47" i="21"/>
  <c r="J47" i="21"/>
  <c r="K47" i="21"/>
  <c r="L47" i="21"/>
  <c r="M47" i="21"/>
  <c r="C47" i="21"/>
  <c r="M34" i="21"/>
  <c r="N34" i="21"/>
  <c r="O34" i="21"/>
  <c r="L34" i="21"/>
  <c r="N33" i="21"/>
  <c r="O33" i="21"/>
  <c r="M33" i="21"/>
  <c r="N32" i="21"/>
  <c r="O32" i="21"/>
  <c r="M32" i="21"/>
  <c r="N31" i="21"/>
  <c r="O31" i="21"/>
  <c r="M31" i="21"/>
  <c r="N29" i="21"/>
  <c r="O29" i="21"/>
  <c r="M29" i="21"/>
  <c r="N28" i="21"/>
  <c r="O28" i="21"/>
  <c r="M28" i="21"/>
  <c r="L33" i="21"/>
  <c r="L32" i="21"/>
  <c r="L31" i="21"/>
  <c r="L30" i="21"/>
  <c r="L29" i="21"/>
  <c r="L28" i="21"/>
  <c r="L27" i="21"/>
  <c r="N26" i="21"/>
  <c r="O26" i="21"/>
  <c r="M26" i="21"/>
  <c r="L26" i="21"/>
  <c r="N25" i="21"/>
  <c r="O25" i="21"/>
  <c r="M25" i="21"/>
  <c r="L25" i="21"/>
  <c r="N24" i="21"/>
  <c r="O24" i="21"/>
  <c r="M24" i="21"/>
  <c r="L24" i="21"/>
  <c r="L23" i="21"/>
  <c r="N22" i="21"/>
  <c r="O22" i="21"/>
  <c r="M22" i="21"/>
  <c r="L22" i="21"/>
  <c r="N21" i="21"/>
  <c r="O21" i="21"/>
  <c r="M21" i="21"/>
  <c r="L21" i="21"/>
  <c r="L20" i="21"/>
  <c r="H18" i="21"/>
  <c r="I18" i="21"/>
  <c r="J18" i="21"/>
  <c r="K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I13" i="21"/>
  <c r="J13" i="21"/>
  <c r="K13" i="21"/>
  <c r="H13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C45" i="1"/>
  <c r="C39" i="1" s="1"/>
  <c r="C47" i="1"/>
  <c r="C41" i="1" s="1"/>
  <c r="C46" i="1"/>
  <c r="C40" i="1" s="1"/>
  <c r="C44" i="1"/>
  <c r="C38" i="1" s="1"/>
  <c r="O35" i="21" l="1"/>
  <c r="N35" i="21"/>
  <c r="M35" i="21"/>
  <c r="L35" i="2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1" i="51" l="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J3" i="2" s="1"/>
  <c r="G4" i="2"/>
  <c r="G5" i="2"/>
  <c r="I5" i="2" s="1"/>
  <c r="G6" i="2"/>
  <c r="G7" i="2"/>
  <c r="J7" i="2" s="1"/>
  <c r="G8" i="2"/>
  <c r="G9" i="2"/>
  <c r="I9" i="2" s="1"/>
  <c r="G10" i="2"/>
  <c r="J10" i="2" s="1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J9" i="2"/>
  <c r="H10" i="2"/>
  <c r="H11" i="2"/>
  <c r="H12" i="2"/>
  <c r="H13" i="2"/>
  <c r="J13" i="2"/>
  <c r="H14" i="2"/>
  <c r="H15" i="2"/>
  <c r="H2" i="2"/>
  <c r="I4" i="2"/>
  <c r="I6" i="2"/>
  <c r="I8" i="2"/>
  <c r="I12" i="2"/>
  <c r="I13" i="2"/>
  <c r="C2" i="6"/>
  <c r="J6" i="2" l="1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8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3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7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8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7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<sst xmlns="http://schemas.openxmlformats.org/spreadsheetml/2006/main" count="1267" uniqueCount="270">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</sst>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1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13" fillId="0" borderId="0" xfId="0" applyFont="1" applyAlignment="1">
      <alignment horizontal="center" vertical="center"/>
    </xf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3" zoomScale="125" workbookViewId="0">
      <selection activeCell="C28" sqref="C2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213</v>
      </c>
      <c r="C12" s="130">
        <v>0.9</v>
      </c>
    </row>
    <row r="13" spans="1:3" ht="13" x14ac:dyDescent="0.15">
      <c r="B13" t="s">
        <v>214</v>
      </c>
      <c r="C13" s="130">
        <v>0.1</v>
      </c>
    </row>
    <row r="14" spans="1:3" ht="13" x14ac:dyDescent="0.15">
      <c r="B14" s="4" t="s">
        <v>219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t="s">
        <v>182</v>
      </c>
      <c r="C20" s="15">
        <v>25.4</v>
      </c>
    </row>
    <row r="21" spans="1:5" ht="15.75" customHeight="1" x14ac:dyDescent="0.15">
      <c r="B21" t="s">
        <v>183</v>
      </c>
      <c r="C21" s="15">
        <v>34.68</v>
      </c>
    </row>
    <row r="22" spans="1:5" ht="15.75" customHeight="1" x14ac:dyDescent="0.15">
      <c r="B22" t="s">
        <v>184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202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201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1"/>
  <sheetViews>
    <sheetView topLeftCell="A9" workbookViewId="0">
      <selection activeCell="B43" sqref="B43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196</v>
      </c>
      <c r="B1" s="7" t="s">
        <v>244</v>
      </c>
    </row>
    <row r="2" spans="1:2" x14ac:dyDescent="0.15">
      <c r="A2" s="98" t="s">
        <v>53</v>
      </c>
      <c r="B2" s="98"/>
    </row>
    <row r="3" spans="1:2" x14ac:dyDescent="0.15">
      <c r="A3" s="99" t="s">
        <v>259</v>
      </c>
      <c r="B3" s="98"/>
    </row>
    <row r="4" spans="1:2" x14ac:dyDescent="0.15">
      <c r="A4" s="4" t="s">
        <v>256</v>
      </c>
      <c r="B4" s="98"/>
    </row>
    <row r="5" spans="1:2" x14ac:dyDescent="0.15">
      <c r="A5" s="4" t="s">
        <v>136</v>
      </c>
      <c r="B5" s="98"/>
    </row>
    <row r="6" spans="1:2" x14ac:dyDescent="0.15">
      <c r="A6" s="98" t="s">
        <v>178</v>
      </c>
      <c r="B6" s="98"/>
    </row>
    <row r="7" spans="1:2" x14ac:dyDescent="0.15">
      <c r="A7" s="9" t="s">
        <v>138</v>
      </c>
      <c r="B7" s="98"/>
    </row>
    <row r="8" spans="1:2" x14ac:dyDescent="0.15">
      <c r="A8" s="9" t="s">
        <v>139</v>
      </c>
      <c r="B8" s="98"/>
    </row>
    <row r="9" spans="1:2" x14ac:dyDescent="0.15">
      <c r="A9" s="9" t="s">
        <v>137</v>
      </c>
      <c r="B9" s="98"/>
    </row>
    <row r="10" spans="1:2" x14ac:dyDescent="0.15">
      <c r="A10" s="98" t="s">
        <v>117</v>
      </c>
      <c r="B10" s="98"/>
    </row>
    <row r="11" spans="1:2" x14ac:dyDescent="0.15">
      <c r="A11" s="98" t="s">
        <v>125</v>
      </c>
      <c r="B11" s="98"/>
    </row>
    <row r="12" spans="1:2" x14ac:dyDescent="0.15">
      <c r="A12" s="98" t="s">
        <v>118</v>
      </c>
      <c r="B12" s="98"/>
    </row>
    <row r="13" spans="1:2" x14ac:dyDescent="0.15">
      <c r="A13" s="98" t="s">
        <v>126</v>
      </c>
      <c r="B13" s="98"/>
    </row>
    <row r="14" spans="1:2" x14ac:dyDescent="0.15">
      <c r="A14" s="98" t="s">
        <v>119</v>
      </c>
      <c r="B14" s="98"/>
    </row>
    <row r="15" spans="1:2" x14ac:dyDescent="0.15">
      <c r="A15" s="98" t="s">
        <v>127</v>
      </c>
      <c r="B15" s="98"/>
    </row>
    <row r="16" spans="1:2" x14ac:dyDescent="0.15">
      <c r="A16" s="98" t="s">
        <v>116</v>
      </c>
      <c r="B16" s="98"/>
    </row>
    <row r="17" spans="1:2" x14ac:dyDescent="0.15">
      <c r="A17" s="98" t="s">
        <v>124</v>
      </c>
      <c r="B17" s="98"/>
    </row>
    <row r="18" spans="1:2" x14ac:dyDescent="0.15">
      <c r="A18" s="98" t="s">
        <v>114</v>
      </c>
      <c r="B18" s="98"/>
    </row>
    <row r="19" spans="1:2" x14ac:dyDescent="0.15">
      <c r="A19" s="98" t="s">
        <v>122</v>
      </c>
      <c r="B19" s="98"/>
    </row>
    <row r="20" spans="1:2" x14ac:dyDescent="0.15">
      <c r="A20" s="98" t="s">
        <v>115</v>
      </c>
      <c r="B20" s="98"/>
    </row>
    <row r="21" spans="1:2" x14ac:dyDescent="0.15">
      <c r="A21" s="98" t="s">
        <v>123</v>
      </c>
      <c r="B21" s="98"/>
    </row>
    <row r="22" spans="1:2" x14ac:dyDescent="0.15">
      <c r="A22" s="98" t="s">
        <v>113</v>
      </c>
      <c r="B22" s="98"/>
    </row>
    <row r="23" spans="1:2" x14ac:dyDescent="0.15">
      <c r="A23" s="98" t="s">
        <v>121</v>
      </c>
      <c r="B23" s="98"/>
    </row>
    <row r="24" spans="1:2" x14ac:dyDescent="0.15">
      <c r="A24" s="98" t="s">
        <v>112</v>
      </c>
      <c r="B24" s="98"/>
    </row>
    <row r="25" spans="1:2" x14ac:dyDescent="0.15">
      <c r="A25" s="4" t="s">
        <v>74</v>
      </c>
      <c r="B25" s="98"/>
    </row>
    <row r="26" spans="1:2" x14ac:dyDescent="0.15">
      <c r="A26" s="4" t="s">
        <v>132</v>
      </c>
      <c r="B26" s="98"/>
    </row>
    <row r="27" spans="1:2" x14ac:dyDescent="0.15">
      <c r="A27" s="4" t="s">
        <v>91</v>
      </c>
      <c r="B27" s="98"/>
    </row>
    <row r="28" spans="1:2" x14ac:dyDescent="0.15">
      <c r="A28" s="4" t="s">
        <v>75</v>
      </c>
      <c r="B28" s="98"/>
    </row>
    <row r="29" spans="1:2" x14ac:dyDescent="0.15">
      <c r="A29" s="4" t="s">
        <v>258</v>
      </c>
      <c r="B29" s="98"/>
    </row>
    <row r="30" spans="1:2" x14ac:dyDescent="0.15">
      <c r="A30" s="4" t="s">
        <v>257</v>
      </c>
      <c r="B30" s="98"/>
    </row>
    <row r="31" spans="1:2" x14ac:dyDescent="0.15">
      <c r="A31" s="98" t="s">
        <v>128</v>
      </c>
      <c r="B31" s="98"/>
    </row>
    <row r="32" spans="1:2" x14ac:dyDescent="0.15">
      <c r="A32" s="98" t="s">
        <v>131</v>
      </c>
      <c r="B32" s="98"/>
    </row>
    <row r="33" spans="1:2" x14ac:dyDescent="0.15">
      <c r="A33" s="98" t="s">
        <v>254</v>
      </c>
      <c r="B33" s="98"/>
    </row>
    <row r="34" spans="1:2" x14ac:dyDescent="0.15">
      <c r="A34" s="4" t="s">
        <v>120</v>
      </c>
      <c r="B34" s="98" t="s">
        <v>158</v>
      </c>
    </row>
    <row r="35" spans="1:2" x14ac:dyDescent="0.15">
      <c r="A35" s="4" t="s">
        <v>72</v>
      </c>
      <c r="B35" s="98" t="s">
        <v>158</v>
      </c>
    </row>
    <row r="36" spans="1:2" x14ac:dyDescent="0.15">
      <c r="A36" s="4" t="s">
        <v>129</v>
      </c>
      <c r="B36" s="98" t="s">
        <v>158</v>
      </c>
    </row>
    <row r="37" spans="1:2" x14ac:dyDescent="0.15">
      <c r="A37" s="4" t="s">
        <v>71</v>
      </c>
      <c r="B37" s="98"/>
    </row>
    <row r="38" spans="1:2" x14ac:dyDescent="0.15">
      <c r="A38" s="21" t="s">
        <v>130</v>
      </c>
      <c r="B38" s="98"/>
    </row>
    <row r="39" spans="1:2" x14ac:dyDescent="0.15">
      <c r="A39" s="4" t="s">
        <v>144</v>
      </c>
      <c r="B39" s="98"/>
    </row>
    <row r="40" spans="1:2" x14ac:dyDescent="0.15">
      <c r="A40" s="4" t="s">
        <v>145</v>
      </c>
      <c r="B40" s="98"/>
    </row>
    <row r="41" spans="1:2" x14ac:dyDescent="0.15">
      <c r="A41" s="4" t="s">
        <v>47</v>
      </c>
      <c r="B41" s="98" t="s">
        <v>158</v>
      </c>
    </row>
    <row r="42" spans="1:2" x14ac:dyDescent="0.15">
      <c r="A42" s="98" t="s">
        <v>253</v>
      </c>
      <c r="B42" s="98" t="s">
        <v>158</v>
      </c>
    </row>
    <row r="43" spans="1:2" x14ac:dyDescent="0.15">
      <c r="A43" s="98" t="s">
        <v>252</v>
      </c>
      <c r="B43" s="98" t="s">
        <v>158</v>
      </c>
    </row>
    <row r="44" spans="1:2" x14ac:dyDescent="0.15">
      <c r="A44" s="98" t="s">
        <v>251</v>
      </c>
      <c r="B44" s="98"/>
    </row>
    <row r="45" spans="1:2" x14ac:dyDescent="0.15">
      <c r="A45" s="98" t="s">
        <v>249</v>
      </c>
      <c r="B45" s="98"/>
    </row>
    <row r="46" spans="1:2" x14ac:dyDescent="0.15">
      <c r="A46" s="98" t="s">
        <v>250</v>
      </c>
      <c r="B46" s="98"/>
    </row>
    <row r="47" spans="1:2" x14ac:dyDescent="0.15">
      <c r="A47" s="98" t="s">
        <v>255</v>
      </c>
      <c r="B47" s="98"/>
    </row>
    <row r="48" spans="1:2" x14ac:dyDescent="0.15">
      <c r="A48" s="4" t="s">
        <v>133</v>
      </c>
      <c r="B48" s="98"/>
    </row>
    <row r="49" spans="1:2" x14ac:dyDescent="0.15">
      <c r="A49" s="111" t="s">
        <v>154</v>
      </c>
      <c r="B49" s="98"/>
    </row>
    <row r="50" spans="1:2" x14ac:dyDescent="0.15">
      <c r="A50" s="111" t="s">
        <v>155</v>
      </c>
      <c r="B50" s="98"/>
    </row>
    <row r="51" spans="1:2" x14ac:dyDescent="0.15">
      <c r="A51" s="111" t="s">
        <v>156</v>
      </c>
      <c r="B51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1"/>
  <sheetViews>
    <sheetView topLeftCell="A3" workbookViewId="0">
      <selection activeCell="A29" sqref="A29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196</v>
      </c>
      <c r="B1" s="7" t="s">
        <v>218</v>
      </c>
      <c r="C1" s="7" t="s">
        <v>217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Family Planning</v>
      </c>
    </row>
    <row r="7" spans="1:3" x14ac:dyDescent="0.15">
      <c r="A7" s="9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75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75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75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75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75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75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75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128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131</v>
      </c>
      <c r="C26" t="s">
        <v>112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t="str">
        <f>'Programs to include'!A28</f>
        <v>Long-lasting insecticide-treated bednets</v>
      </c>
    </row>
    <row r="29" spans="1:3" x14ac:dyDescent="0.15">
      <c r="A29" s="4" t="str">
        <f>'Programs to include'!A29</f>
        <v>Mg for eclampsia</v>
      </c>
    </row>
    <row r="30" spans="1:3" x14ac:dyDescent="0.15">
      <c r="A30" s="4" t="str">
        <f>'Programs to include'!A30</f>
        <v>Mg for pre-eclampsia</v>
      </c>
    </row>
    <row r="31" spans="1:3" x14ac:dyDescent="0.15">
      <c r="A31" s="4" t="str">
        <f>'Programs to include'!A31</f>
        <v>Multiple micronutrient supplementation</v>
      </c>
      <c r="C31" s="4"/>
    </row>
    <row r="32" spans="1:3" x14ac:dyDescent="0.15">
      <c r="A32" s="4" t="str">
        <f>'Programs to include'!A32</f>
        <v>Multiple micronutrient supplementation (malaria area)</v>
      </c>
      <c r="C32" t="s">
        <v>112</v>
      </c>
    </row>
    <row r="33" spans="1:3" x14ac:dyDescent="0.15">
      <c r="A33" s="21" t="str">
        <f>'Programs to include'!A33</f>
        <v>Oral rehydration salts</v>
      </c>
      <c r="C33" s="4"/>
    </row>
    <row r="34" spans="1:3" x14ac:dyDescent="0.15">
      <c r="A34" s="4" t="str">
        <f>'Programs to include'!A34</f>
        <v>Public provision of complementary foods</v>
      </c>
      <c r="B34" t="s">
        <v>222</v>
      </c>
    </row>
    <row r="35" spans="1:3" x14ac:dyDescent="0.15">
      <c r="A35" s="4" t="str">
        <f>'Programs to include'!A35</f>
        <v>Public provision of complementary foods with iron</v>
      </c>
    </row>
    <row r="36" spans="1:3" x14ac:dyDescent="0.15">
      <c r="A36" s="4" t="str">
        <f>'Programs to include'!A36</f>
        <v>Public provision of complementary foods with iron (malaria area)</v>
      </c>
      <c r="C36" s="4" t="s">
        <v>75</v>
      </c>
    </row>
    <row r="37" spans="1:3" x14ac:dyDescent="0.15">
      <c r="A37" s="4" t="str">
        <f>'Programs to include'!A37</f>
        <v>Sprinkles</v>
      </c>
      <c r="B37" t="s">
        <v>72</v>
      </c>
    </row>
    <row r="38" spans="1:3" x14ac:dyDescent="0.15">
      <c r="A38" s="4" t="str">
        <f>'Programs to include'!A38</f>
        <v>Sprinkles (malaria area)</v>
      </c>
      <c r="B38" t="s">
        <v>129</v>
      </c>
      <c r="C38" s="4" t="s">
        <v>75</v>
      </c>
    </row>
    <row r="39" spans="1:3" x14ac:dyDescent="0.15">
      <c r="A39" s="4" t="str">
        <f>'Programs to include'!A39</f>
        <v>Treatment of MAM</v>
      </c>
    </row>
    <row r="40" spans="1:3" x14ac:dyDescent="0.15">
      <c r="A40" s="4" t="str">
        <f>'Programs to include'!A40</f>
        <v>Treatment of SAM</v>
      </c>
    </row>
    <row r="41" spans="1:3" x14ac:dyDescent="0.15">
      <c r="A41" t="str">
        <f>'Programs to include'!A41</f>
        <v>Vitamin A supplementation</v>
      </c>
      <c r="B41" s="4"/>
    </row>
    <row r="42" spans="1:3" x14ac:dyDescent="0.15">
      <c r="A42" t="str">
        <f>'Programs to include'!A42</f>
        <v>WASH: Handwashing</v>
      </c>
      <c r="B42" s="4"/>
    </row>
    <row r="43" spans="1:3" x14ac:dyDescent="0.15">
      <c r="A43" t="str">
        <f>'Programs to include'!A43</f>
        <v>WASH: Hygenic disposal</v>
      </c>
    </row>
    <row r="44" spans="1:3" x14ac:dyDescent="0.15">
      <c r="A44" t="str">
        <f>'Programs to include'!A44</f>
        <v>WASH: Improved sanitation</v>
      </c>
    </row>
    <row r="45" spans="1:3" x14ac:dyDescent="0.15">
      <c r="A45" t="str">
        <f>'Programs to include'!A45</f>
        <v>WASH: Improved water source</v>
      </c>
    </row>
    <row r="46" spans="1:3" x14ac:dyDescent="0.15">
      <c r="A46" t="str">
        <f>'Programs to include'!A46</f>
        <v>WASH: Piped water</v>
      </c>
    </row>
    <row r="47" spans="1:3" x14ac:dyDescent="0.15">
      <c r="A47" t="str">
        <f>'Programs to include'!A47</f>
        <v>Zinc for treatment + ORS</v>
      </c>
    </row>
    <row r="48" spans="1:3" x14ac:dyDescent="0.15">
      <c r="A48" t="str">
        <f>'Programs to include'!A48</f>
        <v>Zinc supplementation</v>
      </c>
      <c r="B48" s="4"/>
    </row>
    <row r="49" spans="1:1" x14ac:dyDescent="0.15">
      <c r="A49" t="str">
        <f>'Programs to include'!A49</f>
        <v>IYCF 1</v>
      </c>
    </row>
    <row r="50" spans="1:1" x14ac:dyDescent="0.15">
      <c r="A50" t="str">
        <f>'Programs to include'!A50</f>
        <v>IYCF 2</v>
      </c>
    </row>
    <row r="51" spans="1:1" x14ac:dyDescent="0.15">
      <c r="A51" t="str">
        <f>'Programs to include'!A51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1"/>
  <sheetViews>
    <sheetView workbookViewId="0">
      <selection activeCell="A29" sqref="A29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196</v>
      </c>
      <c r="B1" s="7" t="s">
        <v>262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Family Planning</v>
      </c>
      <c r="B6" s="67">
        <v>1</v>
      </c>
    </row>
    <row r="7" spans="1:2" x14ac:dyDescent="0.15">
      <c r="A7" t="str">
        <f>'Programs to include'!A7</f>
        <v>IFA fortification of maize</v>
      </c>
      <c r="B7" s="67">
        <v>1</v>
      </c>
    </row>
    <row r="8" spans="1:2" x14ac:dyDescent="0.15">
      <c r="A8" t="str">
        <f>'Programs to include'!A8</f>
        <v>IFA fortification of rice</v>
      </c>
      <c r="B8" s="67">
        <v>1</v>
      </c>
    </row>
    <row r="9" spans="1:2" x14ac:dyDescent="0.15">
      <c r="A9" t="str">
        <f>'Programs to include'!A9</f>
        <v>IFA fortification of wheat flour</v>
      </c>
      <c r="B9" s="67">
        <v>1</v>
      </c>
    </row>
    <row r="10" spans="1:2" x14ac:dyDescent="0.15">
      <c r="A10" t="str">
        <f>'Programs to include'!A10</f>
        <v>IFAS not poor: community</v>
      </c>
      <c r="B10" s="67">
        <v>1</v>
      </c>
    </row>
    <row r="11" spans="1:2" x14ac:dyDescent="0.15">
      <c r="A11" t="str">
        <f>'Programs to include'!A11</f>
        <v>IFAS not poor: community (malaria area)</v>
      </c>
      <c r="B11" s="67">
        <v>1</v>
      </c>
    </row>
    <row r="12" spans="1:2" x14ac:dyDescent="0.15">
      <c r="A12" t="str">
        <f>'Programs to include'!A12</f>
        <v>IFAS not poor: hospital</v>
      </c>
      <c r="B12" s="67">
        <v>1</v>
      </c>
    </row>
    <row r="13" spans="1:2" x14ac:dyDescent="0.15">
      <c r="A13" t="str">
        <f>'Programs to include'!A13</f>
        <v>IFAS not poor: hospital (malaria area)</v>
      </c>
      <c r="B13" s="67">
        <v>1</v>
      </c>
    </row>
    <row r="14" spans="1:2" x14ac:dyDescent="0.15">
      <c r="A14" t="str">
        <f>'Programs to include'!A14</f>
        <v>IFAS not poor: retailer</v>
      </c>
      <c r="B14" s="67">
        <v>1</v>
      </c>
    </row>
    <row r="15" spans="1:2" x14ac:dyDescent="0.15">
      <c r="A15" t="str">
        <f>'Programs to include'!A15</f>
        <v>IFAS not poor: retailer (malaria area)</v>
      </c>
      <c r="B15" s="67">
        <v>1</v>
      </c>
    </row>
    <row r="16" spans="1:2" x14ac:dyDescent="0.15">
      <c r="A16" t="str">
        <f>'Programs to include'!A16</f>
        <v>IFAS not poor: school</v>
      </c>
      <c r="B16" s="67">
        <v>1</v>
      </c>
    </row>
    <row r="17" spans="1:2" x14ac:dyDescent="0.15">
      <c r="A17" t="str">
        <f>'Programs to include'!A17</f>
        <v>IFAS not poor: school (malaria area)</v>
      </c>
      <c r="B17" s="67">
        <v>1</v>
      </c>
    </row>
    <row r="18" spans="1:2" x14ac:dyDescent="0.15">
      <c r="A18" t="str">
        <f>'Programs to include'!A18</f>
        <v>IFAS poor: community</v>
      </c>
      <c r="B18" s="67">
        <v>1</v>
      </c>
    </row>
    <row r="19" spans="1:2" x14ac:dyDescent="0.15">
      <c r="A19" t="str">
        <f>'Programs to include'!A19</f>
        <v>IFAS poor: community (malaria area)</v>
      </c>
      <c r="B19" s="67">
        <v>1</v>
      </c>
    </row>
    <row r="20" spans="1:2" x14ac:dyDescent="0.15">
      <c r="A20" t="str">
        <f>'Programs to include'!A20</f>
        <v>IFAS poor: hospital</v>
      </c>
      <c r="B20" s="67">
        <v>1</v>
      </c>
    </row>
    <row r="21" spans="1:2" x14ac:dyDescent="0.15">
      <c r="A21" t="str">
        <f>'Programs to include'!A21</f>
        <v>IFAS poor: hospital (malaria area)</v>
      </c>
      <c r="B21" s="67">
        <v>1</v>
      </c>
    </row>
    <row r="22" spans="1:2" x14ac:dyDescent="0.15">
      <c r="A22" t="str">
        <f>'Programs to include'!A22</f>
        <v>IFAS poor: school</v>
      </c>
      <c r="B22" s="67">
        <v>1</v>
      </c>
    </row>
    <row r="23" spans="1:2" x14ac:dyDescent="0.15">
      <c r="A23" t="str">
        <f>'Programs to include'!A23</f>
        <v>IFAS poor: school (malaria area)</v>
      </c>
      <c r="B23" s="67">
        <v>1</v>
      </c>
    </row>
    <row r="24" spans="1:2" x14ac:dyDescent="0.15">
      <c r="A24" t="str">
        <f>'Programs to include'!A24</f>
        <v>IPTp</v>
      </c>
      <c r="B24" s="67">
        <v>1</v>
      </c>
    </row>
    <row r="25" spans="1:2" x14ac:dyDescent="0.15">
      <c r="A25" t="str">
        <f>'Programs to include'!A25</f>
        <v>Iron and folic acid supplementation for pregnant women</v>
      </c>
      <c r="B25" s="67">
        <v>1</v>
      </c>
    </row>
    <row r="26" spans="1:2" x14ac:dyDescent="0.15">
      <c r="A26" t="str">
        <f>'Programs to include'!A26</f>
        <v>Iron and folic acid supplementation for pregnant women (malaria area)</v>
      </c>
      <c r="B26" s="67">
        <v>1</v>
      </c>
    </row>
    <row r="27" spans="1:2" x14ac:dyDescent="0.15">
      <c r="A27" t="str">
        <f>'Programs to include'!A27</f>
        <v>Iron and iodine fortification of salt</v>
      </c>
      <c r="B27" s="67">
        <v>1</v>
      </c>
    </row>
    <row r="28" spans="1:2" x14ac:dyDescent="0.15">
      <c r="A28" t="str">
        <f>'Programs to include'!A28</f>
        <v>Long-lasting insecticide-treated bednets</v>
      </c>
      <c r="B28" s="67">
        <v>1</v>
      </c>
    </row>
    <row r="29" spans="1:2" x14ac:dyDescent="0.15">
      <c r="A29" t="str">
        <f>'Programs to include'!A29</f>
        <v>Mg for eclampsia</v>
      </c>
      <c r="B29" s="67">
        <v>1</v>
      </c>
    </row>
    <row r="30" spans="1:2" x14ac:dyDescent="0.15">
      <c r="A30" t="str">
        <f>'Programs to include'!A30</f>
        <v>Mg for pre-eclampsia</v>
      </c>
      <c r="B30" s="67">
        <v>1</v>
      </c>
    </row>
    <row r="31" spans="1:2" x14ac:dyDescent="0.15">
      <c r="A31" t="str">
        <f>'Programs to include'!A31</f>
        <v>Multiple micronutrient supplementation</v>
      </c>
      <c r="B31" s="67">
        <v>1</v>
      </c>
    </row>
    <row r="32" spans="1:2" x14ac:dyDescent="0.15">
      <c r="A32" t="str">
        <f>'Programs to include'!A32</f>
        <v>Multiple micronutrient supplementation (malaria area)</v>
      </c>
      <c r="B32" s="67">
        <v>1</v>
      </c>
    </row>
    <row r="33" spans="1:2" x14ac:dyDescent="0.15">
      <c r="A33" t="str">
        <f>'Programs to include'!A33</f>
        <v>Oral rehydration salts</v>
      </c>
      <c r="B33" s="67">
        <v>1</v>
      </c>
    </row>
    <row r="34" spans="1:2" x14ac:dyDescent="0.15">
      <c r="A34" t="str">
        <f>'Programs to include'!A34</f>
        <v>Public provision of complementary foods</v>
      </c>
      <c r="B34" s="67">
        <v>1</v>
      </c>
    </row>
    <row r="35" spans="1:2" x14ac:dyDescent="0.15">
      <c r="A35" t="str">
        <f>'Programs to include'!A35</f>
        <v>Public provision of complementary foods with iron</v>
      </c>
      <c r="B35" s="67">
        <v>1</v>
      </c>
    </row>
    <row r="36" spans="1:2" x14ac:dyDescent="0.15">
      <c r="A36" t="str">
        <f>'Programs to include'!A36</f>
        <v>Public provision of complementary foods with iron (malaria area)</v>
      </c>
      <c r="B36" s="67">
        <v>1</v>
      </c>
    </row>
    <row r="37" spans="1:2" x14ac:dyDescent="0.15">
      <c r="A37" t="str">
        <f>'Programs to include'!A37</f>
        <v>Sprinkles</v>
      </c>
      <c r="B37" s="67">
        <v>1</v>
      </c>
    </row>
    <row r="38" spans="1:2" x14ac:dyDescent="0.15">
      <c r="A38" t="str">
        <f>'Programs to include'!A38</f>
        <v>Sprinkles (malaria area)</v>
      </c>
      <c r="B38" s="67">
        <v>1</v>
      </c>
    </row>
    <row r="39" spans="1:2" x14ac:dyDescent="0.15">
      <c r="A39" t="str">
        <f>'Programs to include'!A39</f>
        <v>Treatment of MAM</v>
      </c>
      <c r="B39" s="67">
        <v>1</v>
      </c>
    </row>
    <row r="40" spans="1:2" x14ac:dyDescent="0.15">
      <c r="A40" t="str">
        <f>'Programs to include'!A40</f>
        <v>Treatment of SAM</v>
      </c>
      <c r="B40" s="67">
        <v>1</v>
      </c>
    </row>
    <row r="41" spans="1:2" x14ac:dyDescent="0.15">
      <c r="A41" t="str">
        <f>'Programs to include'!A41</f>
        <v>Vitamin A supplementation</v>
      </c>
      <c r="B41" s="67">
        <v>1</v>
      </c>
    </row>
    <row r="42" spans="1:2" x14ac:dyDescent="0.15">
      <c r="A42" t="str">
        <f>'Programs to include'!A42</f>
        <v>WASH: Handwashing</v>
      </c>
      <c r="B42" s="67">
        <v>1</v>
      </c>
    </row>
    <row r="43" spans="1:2" x14ac:dyDescent="0.15">
      <c r="A43" t="str">
        <f>'Programs to include'!A43</f>
        <v>WASH: Hygenic disposal</v>
      </c>
      <c r="B43" s="67">
        <v>1</v>
      </c>
    </row>
    <row r="44" spans="1:2" x14ac:dyDescent="0.15">
      <c r="A44" t="str">
        <f>'Programs to include'!A44</f>
        <v>WASH: Improved sanitation</v>
      </c>
      <c r="B44" s="67">
        <v>1</v>
      </c>
    </row>
    <row r="45" spans="1:2" x14ac:dyDescent="0.15">
      <c r="A45" t="str">
        <f>'Programs to include'!A45</f>
        <v>WASH: Improved water source</v>
      </c>
      <c r="B45" s="67">
        <v>1</v>
      </c>
    </row>
    <row r="46" spans="1:2" x14ac:dyDescent="0.15">
      <c r="A46" t="str">
        <f>'Programs to include'!A46</f>
        <v>WASH: Piped water</v>
      </c>
      <c r="B46" s="67">
        <v>1</v>
      </c>
    </row>
    <row r="47" spans="1:2" x14ac:dyDescent="0.15">
      <c r="A47" t="str">
        <f>'Programs to include'!A47</f>
        <v>Zinc for treatment + ORS</v>
      </c>
      <c r="B47" s="67">
        <v>1</v>
      </c>
    </row>
    <row r="48" spans="1:2" x14ac:dyDescent="0.15">
      <c r="A48" t="str">
        <f>'Programs to include'!A48</f>
        <v>Zinc supplementation</v>
      </c>
      <c r="B48" s="67">
        <v>1</v>
      </c>
    </row>
    <row r="49" spans="1:2" x14ac:dyDescent="0.15">
      <c r="A49" t="str">
        <f>'Programs to include'!A49</f>
        <v>IYCF 1</v>
      </c>
      <c r="B49" s="67">
        <v>1</v>
      </c>
    </row>
    <row r="50" spans="1:2" x14ac:dyDescent="0.15">
      <c r="A50" t="str">
        <f>'Programs to include'!A50</f>
        <v>IYCF 2</v>
      </c>
      <c r="B50" s="67">
        <v>1</v>
      </c>
    </row>
    <row r="51" spans="1:2" x14ac:dyDescent="0.15">
      <c r="A51" t="str">
        <f>'Programs to include'!A51</f>
        <v>IYCF 3</v>
      </c>
      <c r="B51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1"/>
  <sheetViews>
    <sheetView workbookViewId="0">
      <selection activeCell="A29" sqref="A29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196</v>
      </c>
      <c r="B1" s="7" t="s">
        <v>264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263</v>
      </c>
      <c r="C2" s="25"/>
    </row>
    <row r="3" spans="1:25" x14ac:dyDescent="0.15">
      <c r="A3" t="str">
        <f>A2</f>
        <v>Balanced energy-protein supplementation</v>
      </c>
      <c r="B3" s="98" t="s">
        <v>265</v>
      </c>
      <c r="C3" s="25"/>
    </row>
    <row r="4" spans="1:25" x14ac:dyDescent="0.15">
      <c r="A4" t="str">
        <f>'Programs to include'!A3</f>
        <v>Birth age program</v>
      </c>
      <c r="B4" s="98" t="s">
        <v>263</v>
      </c>
      <c r="C4" s="25"/>
    </row>
    <row r="5" spans="1:25" x14ac:dyDescent="0.15">
      <c r="A5" t="str">
        <f>A4</f>
        <v>Birth age program</v>
      </c>
      <c r="B5" s="98" t="s">
        <v>265</v>
      </c>
      <c r="C5" s="25"/>
    </row>
    <row r="6" spans="1:25" x14ac:dyDescent="0.15">
      <c r="A6" t="str">
        <f>'Programs to include'!A4</f>
        <v>Calcium supplementation</v>
      </c>
      <c r="B6" s="98" t="s">
        <v>263</v>
      </c>
      <c r="C6" s="25"/>
    </row>
    <row r="7" spans="1:25" x14ac:dyDescent="0.15">
      <c r="A7" t="str">
        <f>A6</f>
        <v>Calcium supplementation</v>
      </c>
      <c r="B7" s="98" t="s">
        <v>265</v>
      </c>
      <c r="C7" s="25"/>
    </row>
    <row r="8" spans="1:25" x14ac:dyDescent="0.15">
      <c r="A8" t="str">
        <f>'Programs to include'!A5</f>
        <v>Cash transfers</v>
      </c>
      <c r="B8" s="98" t="s">
        <v>263</v>
      </c>
      <c r="C8" s="25"/>
    </row>
    <row r="9" spans="1:25" x14ac:dyDescent="0.15">
      <c r="A9" t="str">
        <f>A8</f>
        <v>Cash transfers</v>
      </c>
      <c r="B9" s="98" t="s">
        <v>265</v>
      </c>
      <c r="C9" s="25"/>
    </row>
    <row r="10" spans="1:25" x14ac:dyDescent="0.15">
      <c r="A10" t="str">
        <f>'Programs to include'!A6</f>
        <v>Family Planning</v>
      </c>
      <c r="B10" s="98" t="s">
        <v>263</v>
      </c>
      <c r="C10" s="25"/>
    </row>
    <row r="11" spans="1:25" x14ac:dyDescent="0.15">
      <c r="A11" t="str">
        <f>A10</f>
        <v>Family Planning</v>
      </c>
      <c r="B11" s="98" t="s">
        <v>265</v>
      </c>
      <c r="C11" s="25"/>
    </row>
    <row r="12" spans="1:25" x14ac:dyDescent="0.15">
      <c r="A12" t="str">
        <f>'Programs to include'!A7</f>
        <v>IFA fortification of maize</v>
      </c>
      <c r="B12" s="98" t="s">
        <v>263</v>
      </c>
      <c r="C12" s="25"/>
    </row>
    <row r="13" spans="1:25" x14ac:dyDescent="0.15">
      <c r="A13" t="str">
        <f>A12</f>
        <v>IFA fortification of maize</v>
      </c>
      <c r="B13" s="98" t="s">
        <v>265</v>
      </c>
      <c r="C13" s="25"/>
    </row>
    <row r="14" spans="1:25" x14ac:dyDescent="0.15">
      <c r="A14" t="str">
        <f>'Programs to include'!A8</f>
        <v>IFA fortification of rice</v>
      </c>
      <c r="B14" s="98" t="s">
        <v>263</v>
      </c>
      <c r="C14" s="25"/>
    </row>
    <row r="15" spans="1:25" x14ac:dyDescent="0.15">
      <c r="A15" t="str">
        <f>A14</f>
        <v>IFA fortification of rice</v>
      </c>
      <c r="B15" s="98" t="s">
        <v>265</v>
      </c>
      <c r="C15" s="25"/>
    </row>
    <row r="16" spans="1:25" x14ac:dyDescent="0.15">
      <c r="A16" t="str">
        <f>'Programs to include'!A9</f>
        <v>IFA fortification of wheat flour</v>
      </c>
      <c r="B16" s="98" t="s">
        <v>263</v>
      </c>
      <c r="C16" s="25"/>
    </row>
    <row r="17" spans="1:3" x14ac:dyDescent="0.15">
      <c r="A17" t="str">
        <f>A16</f>
        <v>IFA fortification of wheat flour</v>
      </c>
      <c r="B17" s="98" t="s">
        <v>265</v>
      </c>
      <c r="C17" s="25"/>
    </row>
    <row r="18" spans="1:3" x14ac:dyDescent="0.15">
      <c r="A18" t="str">
        <f>'Programs to include'!A10</f>
        <v>IFAS not poor: community</v>
      </c>
      <c r="B18" s="98" t="s">
        <v>263</v>
      </c>
      <c r="C18" s="25"/>
    </row>
    <row r="19" spans="1:3" x14ac:dyDescent="0.15">
      <c r="A19" t="str">
        <f>A18</f>
        <v>IFAS not poor: community</v>
      </c>
      <c r="B19" s="98" t="s">
        <v>265</v>
      </c>
      <c r="C19" s="25"/>
    </row>
    <row r="20" spans="1:3" x14ac:dyDescent="0.15">
      <c r="A20" t="str">
        <f>'Programs to include'!A11</f>
        <v>IFAS not poor: community (malaria area)</v>
      </c>
      <c r="B20" s="98" t="s">
        <v>263</v>
      </c>
      <c r="C20" s="25"/>
    </row>
    <row r="21" spans="1:3" x14ac:dyDescent="0.15">
      <c r="A21" t="str">
        <f>A20</f>
        <v>IFAS not poor: community (malaria area)</v>
      </c>
      <c r="B21" s="98" t="s">
        <v>265</v>
      </c>
      <c r="C21" s="25"/>
    </row>
    <row r="22" spans="1:3" x14ac:dyDescent="0.15">
      <c r="A22" t="str">
        <f>'Programs to include'!A12</f>
        <v>IFAS not poor: hospital</v>
      </c>
      <c r="B22" s="98" t="s">
        <v>263</v>
      </c>
      <c r="C22" s="25"/>
    </row>
    <row r="23" spans="1:3" x14ac:dyDescent="0.15">
      <c r="A23" t="str">
        <f>A22</f>
        <v>IFAS not poor: hospital</v>
      </c>
      <c r="B23" s="98" t="s">
        <v>265</v>
      </c>
      <c r="C23" s="25"/>
    </row>
    <row r="24" spans="1:3" x14ac:dyDescent="0.15">
      <c r="A24" t="str">
        <f>'Programs to include'!A13</f>
        <v>IFAS not poor: hospital (malaria area)</v>
      </c>
      <c r="B24" s="98" t="s">
        <v>263</v>
      </c>
      <c r="C24" s="25"/>
    </row>
    <row r="25" spans="1:3" x14ac:dyDescent="0.15">
      <c r="A25" t="str">
        <f>A24</f>
        <v>IFAS not poor: hospital (malaria area)</v>
      </c>
      <c r="B25" s="98" t="s">
        <v>265</v>
      </c>
      <c r="C25" s="25"/>
    </row>
    <row r="26" spans="1:3" x14ac:dyDescent="0.15">
      <c r="A26" t="str">
        <f>'Programs to include'!A14</f>
        <v>IFAS not poor: retailer</v>
      </c>
      <c r="B26" s="98" t="s">
        <v>263</v>
      </c>
      <c r="C26" s="25"/>
    </row>
    <row r="27" spans="1:3" x14ac:dyDescent="0.15">
      <c r="A27" t="str">
        <f>A26</f>
        <v>IFAS not poor: retailer</v>
      </c>
      <c r="B27" s="98" t="s">
        <v>265</v>
      </c>
      <c r="C27" s="25"/>
    </row>
    <row r="28" spans="1:3" x14ac:dyDescent="0.15">
      <c r="A28" t="str">
        <f>'Programs to include'!A15</f>
        <v>IFAS not poor: retailer (malaria area)</v>
      </c>
      <c r="B28" s="98" t="s">
        <v>263</v>
      </c>
      <c r="C28" s="25"/>
    </row>
    <row r="29" spans="1:3" x14ac:dyDescent="0.15">
      <c r="A29" t="str">
        <f>A28</f>
        <v>IFAS not poor: retailer (malaria area)</v>
      </c>
      <c r="B29" s="98" t="s">
        <v>265</v>
      </c>
      <c r="C29" s="25"/>
    </row>
    <row r="30" spans="1:3" x14ac:dyDescent="0.15">
      <c r="A30" t="str">
        <f>'Programs to include'!A16</f>
        <v>IFAS not poor: school</v>
      </c>
      <c r="B30" s="98" t="s">
        <v>263</v>
      </c>
      <c r="C30" s="25"/>
    </row>
    <row r="31" spans="1:3" x14ac:dyDescent="0.15">
      <c r="A31" t="str">
        <f>A30</f>
        <v>IFAS not poor: school</v>
      </c>
      <c r="B31" s="98" t="s">
        <v>265</v>
      </c>
      <c r="C31" s="25"/>
    </row>
    <row r="32" spans="1:3" x14ac:dyDescent="0.15">
      <c r="A32" t="str">
        <f>'Programs to include'!A17</f>
        <v>IFAS not poor: school (malaria area)</v>
      </c>
      <c r="B32" s="98" t="s">
        <v>263</v>
      </c>
      <c r="C32" s="25"/>
    </row>
    <row r="33" spans="1:3" x14ac:dyDescent="0.15">
      <c r="A33" t="str">
        <f>A32</f>
        <v>IFAS not poor: school (malaria area)</v>
      </c>
      <c r="B33" s="98" t="s">
        <v>265</v>
      </c>
      <c r="C33" s="25"/>
    </row>
    <row r="34" spans="1:3" x14ac:dyDescent="0.15">
      <c r="A34" t="str">
        <f>'Programs to include'!A18</f>
        <v>IFAS poor: community</v>
      </c>
      <c r="B34" s="98" t="s">
        <v>263</v>
      </c>
      <c r="C34" s="25"/>
    </row>
    <row r="35" spans="1:3" x14ac:dyDescent="0.15">
      <c r="A35" t="str">
        <f>A34</f>
        <v>IFAS poor: community</v>
      </c>
      <c r="B35" s="98" t="s">
        <v>265</v>
      </c>
      <c r="C35" s="25"/>
    </row>
    <row r="36" spans="1:3" x14ac:dyDescent="0.15">
      <c r="A36" t="str">
        <f>'Programs to include'!A19</f>
        <v>IFAS poor: community (malaria area)</v>
      </c>
      <c r="B36" s="98" t="s">
        <v>263</v>
      </c>
      <c r="C36" s="25"/>
    </row>
    <row r="37" spans="1:3" x14ac:dyDescent="0.15">
      <c r="A37" t="str">
        <f>A36</f>
        <v>IFAS poor: community (malaria area)</v>
      </c>
      <c r="B37" s="98" t="s">
        <v>265</v>
      </c>
      <c r="C37" s="25"/>
    </row>
    <row r="38" spans="1:3" x14ac:dyDescent="0.15">
      <c r="A38" t="str">
        <f>'Programs to include'!A20</f>
        <v>IFAS poor: hospital</v>
      </c>
      <c r="B38" s="98" t="s">
        <v>263</v>
      </c>
      <c r="C38" s="25"/>
    </row>
    <row r="39" spans="1:3" x14ac:dyDescent="0.15">
      <c r="A39" t="str">
        <f>A38</f>
        <v>IFAS poor: hospital</v>
      </c>
      <c r="B39" s="98" t="s">
        <v>265</v>
      </c>
      <c r="C39" s="25"/>
    </row>
    <row r="40" spans="1:3" x14ac:dyDescent="0.15">
      <c r="A40" t="str">
        <f>'Programs to include'!A21</f>
        <v>IFAS poor: hospital (malaria area)</v>
      </c>
      <c r="B40" s="98" t="s">
        <v>263</v>
      </c>
      <c r="C40" s="25"/>
    </row>
    <row r="41" spans="1:3" x14ac:dyDescent="0.15">
      <c r="A41" t="str">
        <f>A40</f>
        <v>IFAS poor: hospital (malaria area)</v>
      </c>
      <c r="B41" s="98" t="s">
        <v>265</v>
      </c>
      <c r="C41" s="25"/>
    </row>
    <row r="42" spans="1:3" x14ac:dyDescent="0.15">
      <c r="A42" t="str">
        <f>'Programs to include'!A22</f>
        <v>IFAS poor: school</v>
      </c>
      <c r="B42" s="98" t="s">
        <v>263</v>
      </c>
      <c r="C42" s="25"/>
    </row>
    <row r="43" spans="1:3" x14ac:dyDescent="0.15">
      <c r="A43" t="str">
        <f>A42</f>
        <v>IFAS poor: school</v>
      </c>
      <c r="B43" s="98" t="s">
        <v>265</v>
      </c>
      <c r="C43" s="25"/>
    </row>
    <row r="44" spans="1:3" x14ac:dyDescent="0.15">
      <c r="A44" t="str">
        <f>'Programs to include'!A23</f>
        <v>IFAS poor: school (malaria area)</v>
      </c>
      <c r="B44" s="98" t="s">
        <v>263</v>
      </c>
      <c r="C44" s="25"/>
    </row>
    <row r="45" spans="1:3" x14ac:dyDescent="0.15">
      <c r="A45" t="str">
        <f>A44</f>
        <v>IFAS poor: school (malaria area)</v>
      </c>
      <c r="B45" s="98" t="s">
        <v>265</v>
      </c>
      <c r="C45" s="25"/>
    </row>
    <row r="46" spans="1:3" x14ac:dyDescent="0.15">
      <c r="A46" t="str">
        <f>'Programs to include'!A24</f>
        <v>IPTp</v>
      </c>
      <c r="B46" s="98" t="s">
        <v>263</v>
      </c>
      <c r="C46" s="25"/>
    </row>
    <row r="47" spans="1:3" x14ac:dyDescent="0.15">
      <c r="A47" t="str">
        <f>A46</f>
        <v>IPTp</v>
      </c>
      <c r="B47" s="98" t="s">
        <v>265</v>
      </c>
      <c r="C47" s="25"/>
    </row>
    <row r="48" spans="1:3" x14ac:dyDescent="0.15">
      <c r="A48" t="str">
        <f>'Programs to include'!A25</f>
        <v>Iron and folic acid supplementation for pregnant women</v>
      </c>
      <c r="B48" s="98" t="s">
        <v>263</v>
      </c>
      <c r="C48" s="25"/>
    </row>
    <row r="49" spans="1:3" x14ac:dyDescent="0.15">
      <c r="A49" t="str">
        <f>A48</f>
        <v>Iron and folic acid supplementation for pregnant women</v>
      </c>
      <c r="B49" s="98" t="s">
        <v>265</v>
      </c>
      <c r="C49" s="25"/>
    </row>
    <row r="50" spans="1:3" x14ac:dyDescent="0.15">
      <c r="A50" t="str">
        <f>'Programs to include'!A26</f>
        <v>Iron and folic acid supplementation for pregnant women (malaria area)</v>
      </c>
      <c r="B50" s="98" t="s">
        <v>263</v>
      </c>
      <c r="C50" s="25"/>
    </row>
    <row r="51" spans="1:3" x14ac:dyDescent="0.15">
      <c r="A51" t="str">
        <f>A50</f>
        <v>Iron and folic acid supplementation for pregnant women (malaria area)</v>
      </c>
      <c r="B51" s="98" t="s">
        <v>265</v>
      </c>
      <c r="C51" s="25"/>
    </row>
    <row r="52" spans="1:3" x14ac:dyDescent="0.15">
      <c r="A52" t="str">
        <f>'Programs to include'!A27</f>
        <v>Iron and iodine fortification of salt</v>
      </c>
      <c r="B52" s="98" t="s">
        <v>263</v>
      </c>
      <c r="C52" s="25"/>
    </row>
    <row r="53" spans="1:3" x14ac:dyDescent="0.15">
      <c r="A53" t="str">
        <f>A52</f>
        <v>Iron and iodine fortification of salt</v>
      </c>
      <c r="B53" s="98" t="s">
        <v>265</v>
      </c>
      <c r="C53" s="25"/>
    </row>
    <row r="54" spans="1:3" x14ac:dyDescent="0.15">
      <c r="A54" t="str">
        <f>'Programs to include'!A28</f>
        <v>Long-lasting insecticide-treated bednets</v>
      </c>
      <c r="B54" s="98" t="s">
        <v>263</v>
      </c>
      <c r="C54" s="25"/>
    </row>
    <row r="55" spans="1:3" x14ac:dyDescent="0.15">
      <c r="A55" t="str">
        <f>A54</f>
        <v>Long-lasting insecticide-treated bednets</v>
      </c>
      <c r="B55" s="98" t="s">
        <v>265</v>
      </c>
      <c r="C55" s="25"/>
    </row>
    <row r="56" spans="1:3" x14ac:dyDescent="0.15">
      <c r="A56" t="str">
        <f>'Programs to include'!A29</f>
        <v>Mg for eclampsia</v>
      </c>
      <c r="B56" s="98" t="s">
        <v>263</v>
      </c>
      <c r="C56" s="25"/>
    </row>
    <row r="57" spans="1:3" x14ac:dyDescent="0.15">
      <c r="A57" t="str">
        <f>A56</f>
        <v>Mg for eclampsia</v>
      </c>
      <c r="B57" s="98" t="s">
        <v>265</v>
      </c>
      <c r="C57" s="25"/>
    </row>
    <row r="58" spans="1:3" x14ac:dyDescent="0.15">
      <c r="A58" t="str">
        <f>'Programs to include'!A30</f>
        <v>Mg for pre-eclampsia</v>
      </c>
      <c r="B58" s="98" t="s">
        <v>263</v>
      </c>
      <c r="C58" s="25"/>
    </row>
    <row r="59" spans="1:3" x14ac:dyDescent="0.15">
      <c r="A59" t="str">
        <f>A58</f>
        <v>Mg for pre-eclampsia</v>
      </c>
      <c r="B59" s="98" t="s">
        <v>265</v>
      </c>
      <c r="C59" s="25"/>
    </row>
    <row r="60" spans="1:3" x14ac:dyDescent="0.15">
      <c r="A60" t="str">
        <f>'Programs to include'!A31</f>
        <v>Multiple micronutrient supplementation</v>
      </c>
      <c r="B60" s="98" t="s">
        <v>263</v>
      </c>
      <c r="C60" s="25"/>
    </row>
    <row r="61" spans="1:3" x14ac:dyDescent="0.15">
      <c r="A61" t="str">
        <f>A60</f>
        <v>Multiple micronutrient supplementation</v>
      </c>
      <c r="B61" s="98" t="s">
        <v>265</v>
      </c>
      <c r="C61" s="25"/>
    </row>
    <row r="62" spans="1:3" x14ac:dyDescent="0.15">
      <c r="A62" t="str">
        <f>'Programs to include'!A32</f>
        <v>Multiple micronutrient supplementation (malaria area)</v>
      </c>
      <c r="B62" s="98" t="s">
        <v>263</v>
      </c>
      <c r="C62" s="25"/>
    </row>
    <row r="63" spans="1:3" x14ac:dyDescent="0.15">
      <c r="A63" t="str">
        <f>A62</f>
        <v>Multiple micronutrient supplementation (malaria area)</v>
      </c>
      <c r="B63" s="98" t="s">
        <v>265</v>
      </c>
      <c r="C63" s="25"/>
    </row>
    <row r="64" spans="1:3" x14ac:dyDescent="0.15">
      <c r="A64" t="str">
        <f>'Programs to include'!A33</f>
        <v>Oral rehydration salts</v>
      </c>
      <c r="B64" s="98" t="s">
        <v>263</v>
      </c>
      <c r="C64" s="25"/>
    </row>
    <row r="65" spans="1:3" x14ac:dyDescent="0.15">
      <c r="A65" t="str">
        <f>A64</f>
        <v>Oral rehydration salts</v>
      </c>
      <c r="B65" s="98" t="s">
        <v>265</v>
      </c>
      <c r="C65" s="25"/>
    </row>
    <row r="66" spans="1:3" x14ac:dyDescent="0.15">
      <c r="A66" t="str">
        <f>'Programs to include'!A34</f>
        <v>Public provision of complementary foods</v>
      </c>
      <c r="B66" s="98" t="s">
        <v>263</v>
      </c>
      <c r="C66" s="25"/>
    </row>
    <row r="67" spans="1:3" x14ac:dyDescent="0.15">
      <c r="A67" t="str">
        <f>A66</f>
        <v>Public provision of complementary foods</v>
      </c>
      <c r="B67" s="98" t="s">
        <v>265</v>
      </c>
      <c r="C67" s="25"/>
    </row>
    <row r="68" spans="1:3" x14ac:dyDescent="0.15">
      <c r="A68" t="str">
        <f>'Programs to include'!A35</f>
        <v>Public provision of complementary foods with iron</v>
      </c>
      <c r="B68" s="98" t="s">
        <v>263</v>
      </c>
      <c r="C68" s="25"/>
    </row>
    <row r="69" spans="1:3" x14ac:dyDescent="0.15">
      <c r="A69" t="str">
        <f>A68</f>
        <v>Public provision of complementary foods with iron</v>
      </c>
      <c r="B69" s="98" t="s">
        <v>265</v>
      </c>
      <c r="C69" s="25"/>
    </row>
    <row r="70" spans="1:3" x14ac:dyDescent="0.15">
      <c r="A70" t="str">
        <f>'Programs to include'!A36</f>
        <v>Public provision of complementary foods with iron (malaria area)</v>
      </c>
      <c r="B70" s="98" t="s">
        <v>263</v>
      </c>
      <c r="C70" s="25"/>
    </row>
    <row r="71" spans="1:3" x14ac:dyDescent="0.15">
      <c r="A71" t="str">
        <f>A70</f>
        <v>Public provision of complementary foods with iron (malaria area)</v>
      </c>
      <c r="B71" s="98" t="s">
        <v>265</v>
      </c>
      <c r="C71" s="25"/>
    </row>
    <row r="72" spans="1:3" x14ac:dyDescent="0.15">
      <c r="A72" t="str">
        <f>'Programs to include'!A37</f>
        <v>Sprinkles</v>
      </c>
      <c r="B72" s="98" t="s">
        <v>263</v>
      </c>
      <c r="C72" s="25"/>
    </row>
    <row r="73" spans="1:3" x14ac:dyDescent="0.15">
      <c r="A73" t="str">
        <f>A72</f>
        <v>Sprinkles</v>
      </c>
      <c r="B73" s="98" t="s">
        <v>265</v>
      </c>
      <c r="C73" s="25"/>
    </row>
    <row r="74" spans="1:3" x14ac:dyDescent="0.15">
      <c r="A74" t="str">
        <f>'Programs to include'!A38</f>
        <v>Sprinkles (malaria area)</v>
      </c>
      <c r="B74" s="98" t="s">
        <v>263</v>
      </c>
      <c r="C74" s="25"/>
    </row>
    <row r="75" spans="1:3" x14ac:dyDescent="0.15">
      <c r="A75" t="str">
        <f>A74</f>
        <v>Sprinkles (malaria area)</v>
      </c>
      <c r="B75" s="98" t="s">
        <v>265</v>
      </c>
      <c r="C75" s="25"/>
    </row>
    <row r="76" spans="1:3" x14ac:dyDescent="0.15">
      <c r="A76" t="str">
        <f>'Programs to include'!A39</f>
        <v>Treatment of MAM</v>
      </c>
      <c r="B76" s="98" t="s">
        <v>263</v>
      </c>
      <c r="C76" s="25"/>
    </row>
    <row r="77" spans="1:3" x14ac:dyDescent="0.15">
      <c r="A77" t="str">
        <f>A76</f>
        <v>Treatment of MAM</v>
      </c>
      <c r="B77" s="98" t="s">
        <v>265</v>
      </c>
      <c r="C77" s="25"/>
    </row>
    <row r="78" spans="1:3" x14ac:dyDescent="0.15">
      <c r="A78" t="str">
        <f>'Programs to include'!A40</f>
        <v>Treatment of SAM</v>
      </c>
      <c r="B78" s="98" t="s">
        <v>263</v>
      </c>
      <c r="C78" s="25"/>
    </row>
    <row r="79" spans="1:3" x14ac:dyDescent="0.15">
      <c r="A79" t="str">
        <f>A78</f>
        <v>Treatment of SAM</v>
      </c>
      <c r="B79" s="98" t="s">
        <v>265</v>
      </c>
      <c r="C79" s="25"/>
    </row>
    <row r="80" spans="1:3" x14ac:dyDescent="0.15">
      <c r="A80" t="str">
        <f>'Programs to include'!A41</f>
        <v>Vitamin A supplementation</v>
      </c>
      <c r="B80" s="98" t="s">
        <v>263</v>
      </c>
      <c r="C80" s="25"/>
    </row>
    <row r="81" spans="1:3" x14ac:dyDescent="0.15">
      <c r="A81" t="str">
        <f>A80</f>
        <v>Vitamin A supplementation</v>
      </c>
      <c r="B81" s="98" t="s">
        <v>265</v>
      </c>
      <c r="C81" s="25"/>
    </row>
    <row r="82" spans="1:3" x14ac:dyDescent="0.15">
      <c r="A82" t="str">
        <f>'Programs to include'!A42</f>
        <v>WASH: Handwashing</v>
      </c>
      <c r="B82" s="98" t="s">
        <v>263</v>
      </c>
      <c r="C82" s="25"/>
    </row>
    <row r="83" spans="1:3" x14ac:dyDescent="0.15">
      <c r="A83" t="str">
        <f>A82</f>
        <v>WASH: Handwashing</v>
      </c>
      <c r="B83" s="98" t="s">
        <v>265</v>
      </c>
      <c r="C83" s="25"/>
    </row>
    <row r="84" spans="1:3" x14ac:dyDescent="0.15">
      <c r="A84" t="str">
        <f>'Programs to include'!A43</f>
        <v>WASH: Hygenic disposal</v>
      </c>
      <c r="B84" s="98" t="s">
        <v>263</v>
      </c>
      <c r="C84" s="25"/>
    </row>
    <row r="85" spans="1:3" x14ac:dyDescent="0.15">
      <c r="A85" t="str">
        <f>A84</f>
        <v>WASH: Hygenic disposal</v>
      </c>
      <c r="B85" s="98" t="s">
        <v>265</v>
      </c>
      <c r="C85" s="25"/>
    </row>
    <row r="86" spans="1:3" x14ac:dyDescent="0.15">
      <c r="A86" t="str">
        <f>'Programs to include'!A44</f>
        <v>WASH: Improved sanitation</v>
      </c>
      <c r="B86" s="98" t="s">
        <v>263</v>
      </c>
      <c r="C86" s="25"/>
    </row>
    <row r="87" spans="1:3" x14ac:dyDescent="0.15">
      <c r="A87" t="str">
        <f>A86</f>
        <v>WASH: Improved sanitation</v>
      </c>
      <c r="B87" s="98" t="s">
        <v>265</v>
      </c>
      <c r="C87" s="25"/>
    </row>
    <row r="88" spans="1:3" x14ac:dyDescent="0.15">
      <c r="A88" t="str">
        <f>'Programs to include'!A45</f>
        <v>WASH: Improved water source</v>
      </c>
      <c r="B88" s="98" t="s">
        <v>263</v>
      </c>
      <c r="C88" s="25"/>
    </row>
    <row r="89" spans="1:3" x14ac:dyDescent="0.15">
      <c r="A89" t="str">
        <f>A88</f>
        <v>WASH: Improved water source</v>
      </c>
      <c r="B89" s="98" t="s">
        <v>265</v>
      </c>
      <c r="C89" s="25"/>
    </row>
    <row r="90" spans="1:3" x14ac:dyDescent="0.15">
      <c r="A90" t="str">
        <f>'Programs to include'!A46</f>
        <v>WASH: Piped water</v>
      </c>
      <c r="B90" s="98" t="s">
        <v>263</v>
      </c>
      <c r="C90" s="25"/>
    </row>
    <row r="91" spans="1:3" x14ac:dyDescent="0.15">
      <c r="A91" t="str">
        <f>A90</f>
        <v>WASH: Piped water</v>
      </c>
      <c r="B91" s="98" t="s">
        <v>265</v>
      </c>
      <c r="C91" s="25"/>
    </row>
    <row r="92" spans="1:3" x14ac:dyDescent="0.15">
      <c r="A92" t="str">
        <f>'Programs to include'!A47</f>
        <v>Zinc for treatment + ORS</v>
      </c>
      <c r="B92" s="98" t="s">
        <v>263</v>
      </c>
      <c r="C92" s="25"/>
    </row>
    <row r="93" spans="1:3" x14ac:dyDescent="0.15">
      <c r="A93" t="str">
        <f>A92</f>
        <v>Zinc for treatment + ORS</v>
      </c>
      <c r="B93" s="98" t="s">
        <v>265</v>
      </c>
      <c r="C93" s="25"/>
    </row>
    <row r="94" spans="1:3" x14ac:dyDescent="0.15">
      <c r="A94" t="str">
        <f>'Programs to include'!A48</f>
        <v>Zinc supplementation</v>
      </c>
      <c r="B94" s="98" t="s">
        <v>263</v>
      </c>
      <c r="C94" s="25"/>
    </row>
    <row r="95" spans="1:3" x14ac:dyDescent="0.15">
      <c r="A95" t="str">
        <f>A94</f>
        <v>Zinc supplementation</v>
      </c>
      <c r="B95" s="98" t="s">
        <v>265</v>
      </c>
      <c r="C95" s="25"/>
    </row>
    <row r="96" spans="1:3" x14ac:dyDescent="0.15">
      <c r="A96" t="str">
        <f>'Programs to include'!A49</f>
        <v>IYCF 1</v>
      </c>
      <c r="B96" s="98" t="s">
        <v>263</v>
      </c>
      <c r="C96" s="25"/>
    </row>
    <row r="97" spans="1:3" x14ac:dyDescent="0.15">
      <c r="A97" t="str">
        <f>A96</f>
        <v>IYCF 1</v>
      </c>
      <c r="B97" s="98" t="s">
        <v>265</v>
      </c>
      <c r="C97" s="25"/>
    </row>
    <row r="98" spans="1:3" x14ac:dyDescent="0.15">
      <c r="A98" t="str">
        <f>'Programs to include'!A50</f>
        <v>IYCF 2</v>
      </c>
      <c r="B98" s="98" t="s">
        <v>263</v>
      </c>
      <c r="C98" s="25"/>
    </row>
    <row r="99" spans="1:3" x14ac:dyDescent="0.15">
      <c r="A99" t="str">
        <f>A98</f>
        <v>IYCF 2</v>
      </c>
      <c r="B99" s="98" t="s">
        <v>265</v>
      </c>
      <c r="C99" s="25"/>
    </row>
    <row r="100" spans="1:3" x14ac:dyDescent="0.15">
      <c r="A100" t="str">
        <f>'Programs to include'!A51</f>
        <v>IYCF 3</v>
      </c>
      <c r="B100" s="98" t="s">
        <v>263</v>
      </c>
      <c r="C100" s="25"/>
    </row>
    <row r="101" spans="1:3" x14ac:dyDescent="0.15">
      <c r="A101" t="str">
        <f>A100</f>
        <v>IYCF 3</v>
      </c>
      <c r="B101" s="98" t="s">
        <v>265</v>
      </c>
      <c r="C101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11" sqref="A11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196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253</v>
      </c>
    </row>
    <row r="6" spans="1:2" x14ac:dyDescent="0.15">
      <c r="A6" t="s">
        <v>252</v>
      </c>
    </row>
    <row r="7" spans="1:2" x14ac:dyDescent="0.15">
      <c r="A7" t="s">
        <v>251</v>
      </c>
    </row>
    <row r="8" spans="1:2" x14ac:dyDescent="0.15">
      <c r="A8" t="s">
        <v>249</v>
      </c>
    </row>
    <row r="9" spans="1:2" x14ac:dyDescent="0.15">
      <c r="A9" t="s">
        <v>250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1"/>
  <sheetViews>
    <sheetView topLeftCell="A5" workbookViewId="0">
      <selection activeCell="B42" sqref="B4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196</v>
      </c>
      <c r="B1" s="1" t="s">
        <v>205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Family Planning</v>
      </c>
      <c r="B6" s="11">
        <v>0</v>
      </c>
      <c r="C6" s="11">
        <v>0.95</v>
      </c>
      <c r="D6" s="11">
        <v>1</v>
      </c>
      <c r="E6" s="41"/>
    </row>
    <row r="7" spans="1:5" ht="15.75" customHeight="1" x14ac:dyDescent="0.15">
      <c r="A7" s="98" t="str">
        <f>'Programs to include'!A7</f>
        <v>IFA fortification of maize</v>
      </c>
      <c r="B7" s="11">
        <v>0</v>
      </c>
      <c r="C7" s="11">
        <v>0.95</v>
      </c>
      <c r="D7" s="11">
        <v>1</v>
      </c>
      <c r="E7" s="9"/>
    </row>
    <row r="8" spans="1:5" ht="15.75" customHeight="1" x14ac:dyDescent="0.15">
      <c r="A8" s="98" t="str">
        <f>'Programs to include'!A8</f>
        <v>IFA fortification of rice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wheat flour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IFAS not poor: community</v>
      </c>
      <c r="B10" s="11">
        <v>0</v>
      </c>
      <c r="C10" s="11">
        <v>0.95</v>
      </c>
      <c r="D10" s="11">
        <v>1</v>
      </c>
    </row>
    <row r="11" spans="1:5" ht="15.75" customHeight="1" x14ac:dyDescent="0.15">
      <c r="A11" s="98" t="str">
        <f>'Programs to include'!A11</f>
        <v>IFAS not poor: community (malaria area)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hospital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 (malaria area)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retailer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 (malaria area)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school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 (malaria area)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poor: community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 (malaria area)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hospital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 (malaria area)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school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 (malaria area)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IPTp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Iron and folic acid supplementation for pregnant women</v>
      </c>
      <c r="B25" s="11">
        <v>0</v>
      </c>
      <c r="C25" s="11">
        <v>0.95</v>
      </c>
      <c r="D25" s="11">
        <v>1</v>
      </c>
      <c r="E25" s="4"/>
    </row>
    <row r="26" spans="1:5" ht="15.75" customHeight="1" x14ac:dyDescent="0.15">
      <c r="A26" s="98" t="str">
        <f>'Programs to include'!A26</f>
        <v>Iron and folic acid supplementation for pregnant women (malaria area)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iodine fortification of salt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Long-lasting insecticide-treated bednets</v>
      </c>
      <c r="B28" s="11">
        <v>0</v>
      </c>
      <c r="C28" s="11">
        <v>0.95</v>
      </c>
      <c r="D28" s="11">
        <v>1</v>
      </c>
    </row>
    <row r="29" spans="1:5" ht="15.75" customHeight="1" x14ac:dyDescent="0.15">
      <c r="A29" s="98" t="str">
        <f>'Programs to include'!A29</f>
        <v>Mg for eclampsia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pre-eclampsia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Multiple micronutrient supplementation</v>
      </c>
      <c r="B31" s="11">
        <v>0</v>
      </c>
      <c r="C31" s="11">
        <v>0.95</v>
      </c>
      <c r="D31" s="11">
        <v>1</v>
      </c>
      <c r="E31" s="4"/>
    </row>
    <row r="32" spans="1:5" ht="15.75" customHeight="1" x14ac:dyDescent="0.15">
      <c r="A32" s="98" t="str">
        <f>'Programs to include'!A32</f>
        <v>Multiple micronutrient supplementation (malaria area)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Oral rehydration salts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Public provision of complementary foods</v>
      </c>
      <c r="B34" s="11">
        <v>0.6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 with iron</v>
      </c>
      <c r="B35" s="11">
        <v>0</v>
      </c>
      <c r="C35" s="11">
        <v>0.95</v>
      </c>
      <c r="D35" s="11">
        <v>1</v>
      </c>
      <c r="E35" s="21"/>
    </row>
    <row r="36" spans="1:5" ht="15.75" customHeight="1" x14ac:dyDescent="0.15">
      <c r="A36" s="98" t="str">
        <f>'Programs to include'!A36</f>
        <v>Public provision of complementary foods with iron (malaria area)</v>
      </c>
      <c r="B36" s="11">
        <v>0</v>
      </c>
      <c r="C36" s="11">
        <v>0.95</v>
      </c>
      <c r="D36" s="11">
        <v>1</v>
      </c>
      <c r="E36" s="4"/>
    </row>
    <row r="37" spans="1:5" ht="15.75" customHeight="1" x14ac:dyDescent="0.15">
      <c r="A37" s="98" t="str">
        <f>'Programs to include'!A37</f>
        <v>Sprinkles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 (malaria area)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Treatment of MAM</v>
      </c>
      <c r="B39" s="11">
        <v>0</v>
      </c>
      <c r="C39" s="11">
        <v>0.95</v>
      </c>
      <c r="D39" s="11">
        <v>1</v>
      </c>
    </row>
    <row r="40" spans="1:5" ht="15.75" customHeight="1" x14ac:dyDescent="0.15">
      <c r="A40" s="98" t="str">
        <f>'Programs to include'!A40</f>
        <v>Treatment of SAM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Vitamin A supplementation</v>
      </c>
      <c r="B41" s="11">
        <v>0.8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WASH: Handwashing</v>
      </c>
      <c r="B42" s="11">
        <v>0.5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Hygenic disposal</v>
      </c>
      <c r="B43" s="11">
        <v>0.1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Improved sanitation</v>
      </c>
      <c r="B44" s="11">
        <v>0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water source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Piped water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Zinc for treatment + ORS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supplementation</v>
      </c>
      <c r="B48" s="11">
        <v>0</v>
      </c>
      <c r="C48" s="11">
        <v>0.95</v>
      </c>
      <c r="D48" s="11">
        <v>1</v>
      </c>
    </row>
    <row r="49" spans="1:4" s="8" customFormat="1" ht="15.75" customHeight="1" x14ac:dyDescent="0.15">
      <c r="A49" s="98" t="str">
        <f>'Programs to include'!A49</f>
        <v>IYCF 1</v>
      </c>
      <c r="B49" s="11">
        <v>0</v>
      </c>
      <c r="C49" s="11">
        <v>0.95</v>
      </c>
      <c r="D49" s="124" t="s">
        <v>261</v>
      </c>
    </row>
    <row r="50" spans="1:4" ht="15.75" customHeight="1" x14ac:dyDescent="0.15">
      <c r="A50" s="98" t="str">
        <f>'Programs to include'!A50</f>
        <v>IYCF 2</v>
      </c>
      <c r="B50" s="11">
        <v>0</v>
      </c>
      <c r="C50" s="11">
        <v>0.95</v>
      </c>
      <c r="D50" s="124" t="s">
        <v>261</v>
      </c>
    </row>
    <row r="51" spans="1:4" ht="15.75" customHeight="1" x14ac:dyDescent="0.15">
      <c r="A51" s="98" t="str">
        <f>'Programs to include'!A51</f>
        <v>IYCF 3</v>
      </c>
      <c r="B51" s="11">
        <v>0</v>
      </c>
      <c r="C51" s="11">
        <v>0.95</v>
      </c>
      <c r="D51" s="124" t="s">
        <v>261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tabSelected="1" workbookViewId="0">
      <selection activeCell="B3" sqref="B3"/>
    </sheetView>
  </sheetViews>
  <sheetFormatPr baseColWidth="10" defaultRowHeight="13" x14ac:dyDescent="0.15"/>
  <cols>
    <col min="1" max="1" width="17.5" style="138" bestFit="1" customWidth="1"/>
    <col min="2" max="2" width="14.83203125" style="138" bestFit="1" customWidth="1"/>
    <col min="3" max="16384" width="10.83203125" style="138"/>
  </cols>
  <sheetData>
    <row r="1" spans="1:2" x14ac:dyDescent="0.15">
      <c r="A1" s="140" t="s">
        <v>264</v>
      </c>
      <c r="B1" s="140" t="s">
        <v>269</v>
      </c>
    </row>
    <row r="2" spans="1:2" x14ac:dyDescent="0.15">
      <c r="A2" s="140" t="s">
        <v>267</v>
      </c>
      <c r="B2" s="139">
        <v>1000000</v>
      </c>
    </row>
    <row r="3" spans="1:2" x14ac:dyDescent="0.15">
      <c r="A3" s="140" t="s">
        <v>268</v>
      </c>
      <c r="B3" s="13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186</v>
      </c>
      <c r="B1" s="7" t="s">
        <v>187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37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37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37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37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37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37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37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37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37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37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37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37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37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37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37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37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37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37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37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37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37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37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37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37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37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37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37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37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37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37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37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37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37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37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37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37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37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37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37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37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37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37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37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37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37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6" workbookViewId="0">
      <selection activeCell="L52" sqref="L52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206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206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197</v>
      </c>
      <c r="B46" t="s">
        <v>206</v>
      </c>
      <c r="C46" s="4" t="s">
        <v>199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200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199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200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199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200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199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200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199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200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199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200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199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200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199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200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210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206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207</v>
      </c>
      <c r="B94" s="8" t="s">
        <v>208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185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212</v>
      </c>
      <c r="B4" s="4" t="s">
        <v>206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246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206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206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211</v>
      </c>
      <c r="B22" t="s">
        <v>209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196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0"/>
  <sheetViews>
    <sheetView workbookViewId="0">
      <selection activeCell="G38" sqref="G38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194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7" spans="1:15" x14ac:dyDescent="0.15">
      <c r="A27" s="7" t="s">
        <v>195</v>
      </c>
      <c r="B27" s="4" t="s">
        <v>91</v>
      </c>
      <c r="C27" s="113">
        <v>1</v>
      </c>
      <c r="D27" s="113">
        <v>1</v>
      </c>
      <c r="E27" s="31">
        <v>0.9</v>
      </c>
      <c r="F27" s="31">
        <v>0.9</v>
      </c>
      <c r="G27" s="31">
        <v>0.9</v>
      </c>
      <c r="H27" s="31">
        <v>0.9</v>
      </c>
      <c r="I27" s="31">
        <v>0.9</v>
      </c>
      <c r="J27" s="31">
        <v>0.9</v>
      </c>
      <c r="K27" s="31">
        <v>0.9</v>
      </c>
      <c r="L27" s="31">
        <v>0.9</v>
      </c>
      <c r="M27" s="31">
        <v>0.9</v>
      </c>
      <c r="N27" s="31">
        <v>0.9</v>
      </c>
      <c r="O27" s="31">
        <v>0.9</v>
      </c>
    </row>
    <row r="28" spans="1:15" x14ac:dyDescent="0.15">
      <c r="B28" s="9" t="s">
        <v>137</v>
      </c>
      <c r="C28" s="113">
        <v>1</v>
      </c>
      <c r="D28" s="113">
        <v>1</v>
      </c>
      <c r="E28" s="123">
        <v>0.97599999999999998</v>
      </c>
      <c r="F28" s="123">
        <v>0.97599999999999998</v>
      </c>
      <c r="G28" s="123">
        <v>0.97599999999999998</v>
      </c>
      <c r="H28" s="123">
        <v>0.97599999999999998</v>
      </c>
      <c r="I28" s="123">
        <v>0.97599999999999998</v>
      </c>
      <c r="J28" s="123">
        <v>0.97599999999999998</v>
      </c>
      <c r="K28" s="123">
        <v>0.97599999999999998</v>
      </c>
      <c r="L28" s="123">
        <v>0.97599999999999998</v>
      </c>
      <c r="M28" s="123">
        <v>0.97599999999999998</v>
      </c>
      <c r="N28" s="123">
        <v>0.97599999999999998</v>
      </c>
      <c r="O28" s="123">
        <v>0.97599999999999998</v>
      </c>
    </row>
    <row r="29" spans="1:15" x14ac:dyDescent="0.15">
      <c r="B29" s="9" t="s">
        <v>138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139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247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248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B35" sqref="B3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206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209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249</v>
      </c>
      <c r="B28" s="4" t="s">
        <v>206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250</v>
      </c>
      <c r="B31" s="4" t="s">
        <v>206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251</v>
      </c>
      <c r="B34" s="4" t="s">
        <v>206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252</v>
      </c>
      <c r="B37" s="4" t="s">
        <v>206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253</v>
      </c>
      <c r="B40" s="4" t="s">
        <v>206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206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254</v>
      </c>
      <c r="B49" s="4" t="s">
        <v>206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255</v>
      </c>
      <c r="B51" s="4" t="s">
        <v>206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256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257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258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196</v>
      </c>
      <c r="B1" s="89" t="s">
        <v>48</v>
      </c>
      <c r="C1" s="90" t="s">
        <v>227</v>
      </c>
      <c r="D1" s="90" t="s">
        <v>228</v>
      </c>
      <c r="E1" s="90" t="s">
        <v>229</v>
      </c>
      <c r="F1" s="1"/>
    </row>
    <row r="2" spans="1:6" x14ac:dyDescent="0.15">
      <c r="A2" t="s">
        <v>259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266</v>
      </c>
      <c r="B1" s="7" t="s">
        <v>186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197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1"/>
  <sheetViews>
    <sheetView zoomScale="85" zoomScaleNormal="118" workbookViewId="0">
      <selection activeCell="E10" sqref="E1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3" spans="1:15" ht="15.75" customHeight="1" x14ac:dyDescent="0.15">
      <c r="A13" s="7" t="s">
        <v>70</v>
      </c>
      <c r="B13" t="s">
        <v>53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16">
        <f>FracPoor</f>
        <v>0.36</v>
      </c>
      <c r="I13" s="116">
        <f>FracPoor</f>
        <v>0.36</v>
      </c>
      <c r="J13" s="116">
        <f>FracPoor</f>
        <v>0.36</v>
      </c>
      <c r="K13" s="116">
        <f>FracPoor</f>
        <v>0.36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7"/>
      <c r="B14" t="s">
        <v>128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8">
        <f>1-FracRiskMalaria</f>
        <v>0.9</v>
      </c>
      <c r="I14" s="118">
        <f>1-FracRiskMalaria</f>
        <v>0.9</v>
      </c>
      <c r="J14" s="118">
        <f>1-FracRiskMalaria</f>
        <v>0.9</v>
      </c>
      <c r="K14" s="118">
        <f>1-FracRiskMalaria</f>
        <v>0.9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B15" t="s">
        <v>131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6">
        <f>FracRiskMalaria</f>
        <v>0.1</v>
      </c>
      <c r="I15" s="116">
        <f>FracRiskMalaria</f>
        <v>0.1</v>
      </c>
      <c r="J15" s="116">
        <f>FracRiskMalaria</f>
        <v>0.1</v>
      </c>
      <c r="K15" s="116">
        <f>FracRiskMalaria</f>
        <v>0.1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s="4" t="s">
        <v>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9">
        <f>1-FracRiskMalaria</f>
        <v>0.9</v>
      </c>
      <c r="I16" s="119">
        <f>1-FracRiskMalaria</f>
        <v>0.9</v>
      </c>
      <c r="J16" s="119">
        <f>1-FracRiskMalaria</f>
        <v>0.9</v>
      </c>
      <c r="K16" s="119">
        <f>1-FracRiskMalaria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132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 t="shared" ref="H17:K18" si="0">FracRiskMalaria</f>
        <v>0.1</v>
      </c>
      <c r="I17" s="119">
        <f t="shared" si="0"/>
        <v>0.1</v>
      </c>
      <c r="J17" s="119">
        <f t="shared" si="0"/>
        <v>0.1</v>
      </c>
      <c r="K17" s="119">
        <f t="shared" si="0"/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si="0"/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20" spans="1:15" ht="15.75" customHeight="1" x14ac:dyDescent="0.15">
      <c r="A20" s="7" t="s">
        <v>78</v>
      </c>
      <c r="B20" t="s">
        <v>113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2">
        <v>0</v>
      </c>
      <c r="J20" s="32">
        <v>0</v>
      </c>
      <c r="K20" s="32">
        <v>0</v>
      </c>
      <c r="L20" s="116">
        <f>FracPoor*(1-FracRiskMalaria)*1*FracSchoolAttendance</f>
        <v>0.114048</v>
      </c>
      <c r="M20" s="116">
        <v>0</v>
      </c>
      <c r="N20" s="116">
        <v>0</v>
      </c>
      <c r="O20" s="116">
        <v>0</v>
      </c>
    </row>
    <row r="21" spans="1:15" ht="15.75" customHeight="1" x14ac:dyDescent="0.15">
      <c r="B21" t="s">
        <v>114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FracPoor*(1-FracRiskMalaria)*(0.7)*(1-FracSchoolAttendance)</f>
        <v>0.1469664</v>
      </c>
      <c r="M21" s="116">
        <f>FracPoor*(1-FracRiskMalaria)*(0.7)</f>
        <v>0.2268</v>
      </c>
      <c r="N21" s="116">
        <f>FracPoor*(1-FracRiskMalaria)*(0.7)</f>
        <v>0.2268</v>
      </c>
      <c r="O21" s="116">
        <f>FracPoor*(1-FracRiskMalaria)*(0.7)</f>
        <v>0.2268</v>
      </c>
    </row>
    <row r="22" spans="1:15" ht="15.75" customHeight="1" x14ac:dyDescent="0.15">
      <c r="B22" t="s">
        <v>115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FracPoor*(1-FracRiskMalaria)*(0.3)*(1-FracSchoolAttendance)</f>
        <v>6.2985600000000003E-2</v>
      </c>
      <c r="M22" s="116">
        <f>FracPoor*(1-FracRiskMalaria)*(0.3)</f>
        <v>9.7199999999999995E-2</v>
      </c>
      <c r="N22" s="116">
        <f>FracPoor*(1-FracRiskMalaria)*(0.3)</f>
        <v>9.7199999999999995E-2</v>
      </c>
      <c r="O22" s="116">
        <f>FracPoor*(1-FracRiskMalaria)*(0.3)</f>
        <v>9.7199999999999995E-2</v>
      </c>
    </row>
    <row r="23" spans="1:15" ht="15.75" customHeight="1" x14ac:dyDescent="0.15"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(1-FracPoor)*(1-FracRiskMalaria)*1*FracSchoolAttendance</f>
        <v>0.20275200000000002</v>
      </c>
      <c r="M23" s="116">
        <v>0</v>
      </c>
      <c r="N23" s="116">
        <v>0</v>
      </c>
      <c r="O23" s="1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(1-FracPoor)*(1-FracRiskMalaria)*(0.49)*(1-FracSchoolAttendance)</f>
        <v>0.18289152000000003</v>
      </c>
      <c r="M24" s="116">
        <f>(1-FracPoor)*(1-FracRiskMalaria)*(0.49)</f>
        <v>0.28224000000000005</v>
      </c>
      <c r="N24" s="116">
        <f>(1-FracPoor)*(1-FracRiskMalaria)*(0.49)</f>
        <v>0.28224000000000005</v>
      </c>
      <c r="O24" s="116">
        <f>(1-FracPoor)*(1-FracRiskMalaria)*(0.49)</f>
        <v>0.28224000000000005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(1-FracPoor)*(1-FracRiskMalaria)*(0.21)*(1-FracSchoolAttendance)</f>
        <v>7.8382080000000007E-2</v>
      </c>
      <c r="M25" s="116">
        <f>(1-FracPoor)*(1-FracRiskMalaria)*(0.21)</f>
        <v>0.12096000000000001</v>
      </c>
      <c r="N25" s="116">
        <f>(1-FracPoor)*(1-FracRiskMalaria)*(0.21)</f>
        <v>0.12096000000000001</v>
      </c>
      <c r="O25" s="116">
        <f>(1-FracPoor)*(1-FracRiskMalaria)*(0.21)</f>
        <v>0.12096000000000001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(1-FracPoor)*(1-FracRiskMalaria)*(0.3)*(1-FracSchoolAttendance)</f>
        <v>0.11197440000000002</v>
      </c>
      <c r="M26" s="116">
        <f>(1-FracPoor)*(1-FracRiskMalaria)*(0.3)</f>
        <v>0.17280000000000001</v>
      </c>
      <c r="N26" s="116">
        <f>(1-FracPoor)*(1-FracRiskMalaria)*(0.3)</f>
        <v>0.17280000000000001</v>
      </c>
      <c r="O26" s="116">
        <f>(1-FracPoor)*(1-FracRiskMalaria)*(0.3)</f>
        <v>0.17280000000000001</v>
      </c>
    </row>
    <row r="27" spans="1:15" ht="15.75" customHeight="1" x14ac:dyDescent="0.15">
      <c r="A27" s="7"/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FracPoor*(FracRiskMalaria)*1*FracSchoolAttendance</f>
        <v>1.2671999999999998E-2</v>
      </c>
      <c r="M27" s="116">
        <v>0</v>
      </c>
      <c r="N27" s="116">
        <v>0</v>
      </c>
      <c r="O27" s="116"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FracPoor*(FracRiskMalaria)*(0.7)*(1-FracSchoolAttendance)</f>
        <v>1.63296E-2</v>
      </c>
      <c r="M28" s="116">
        <f>FracPoor*(FracRiskMalaria)*(0.7)</f>
        <v>2.5199999999999997E-2</v>
      </c>
      <c r="N28" s="116">
        <f>FracPoor*(FracRiskMalaria)*(0.7)</f>
        <v>2.5199999999999997E-2</v>
      </c>
      <c r="O28" s="116">
        <f>FracPoor*(FracRiskMalaria)*(0.7)</f>
        <v>2.5199999999999997E-2</v>
      </c>
    </row>
    <row r="29" spans="1:15" ht="15.75" customHeight="1" x14ac:dyDescent="0.15">
      <c r="B29" t="s">
        <v>123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FracPoor*(FracRiskMalaria)*(0.3)*(1-FracSchoolAttendance)</f>
        <v>6.9983999999999992E-3</v>
      </c>
      <c r="M29" s="116">
        <f>FracPoor*(FracRiskMalaria)*(0.3)</f>
        <v>1.0799999999999999E-2</v>
      </c>
      <c r="N29" s="116">
        <f>FracPoor*(FracRiskMalaria)*(0.3)</f>
        <v>1.0799999999999999E-2</v>
      </c>
      <c r="O29" s="116">
        <f>FracPoor*(FracRiskMalaria)*(0.3)</f>
        <v>1.0799999999999999E-2</v>
      </c>
    </row>
    <row r="30" spans="1:15" ht="15.75" customHeight="1" x14ac:dyDescent="0.15"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(1-FracPoor)*(FracRiskMalaria)*1*FracSchoolAttendance</f>
        <v>2.2527999999999999E-2</v>
      </c>
      <c r="M30" s="116">
        <v>0</v>
      </c>
      <c r="N30" s="116">
        <v>0</v>
      </c>
      <c r="O30" s="1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(1-FracPoor)*(FracRiskMalaria)*(0.49)*(1-FracSchoolAttendance)</f>
        <v>2.0321280000000001E-2</v>
      </c>
      <c r="M31" s="116">
        <f>(1-FracPoor)*(FracRiskMalaria)*(0.49)</f>
        <v>3.1359999999999999E-2</v>
      </c>
      <c r="N31" s="116">
        <f>(1-FracPoor)*(FracRiskMalaria)*(0.49)</f>
        <v>3.1359999999999999E-2</v>
      </c>
      <c r="O31" s="116">
        <f>(1-FracPoor)*(FracRiskMalaria)*(0.49)</f>
        <v>3.1359999999999999E-2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(1-FracPoor)*(FracRiskMalaria)*(0.21)*(1-FracSchoolAttendance)</f>
        <v>8.7091200000000007E-3</v>
      </c>
      <c r="M32" s="116">
        <f>(1-FracPoor)*(FracRiskMalaria)*(0.21)</f>
        <v>1.3440000000000001E-2</v>
      </c>
      <c r="N32" s="116">
        <f>(1-FracPoor)*(FracRiskMalaria)*(0.21)</f>
        <v>1.3440000000000001E-2</v>
      </c>
      <c r="O32" s="116">
        <f>(1-FracPoor)*(FracRiskMalaria)*(0.21)</f>
        <v>1.3440000000000001E-2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(1-FracPoor)*(FracRiskMalaria)*(0.3)*(1-FracSchoolAttendance)</f>
        <v>1.2441599999999999E-2</v>
      </c>
      <c r="M33" s="116">
        <f>(1-FracPoor)*(FracRiskMalaria)*(0.3)</f>
        <v>1.9199999999999998E-2</v>
      </c>
      <c r="N33" s="116">
        <f>(1-FracPoor)*(FracRiskMalaria)*(0.3)</f>
        <v>1.9199999999999998E-2</v>
      </c>
      <c r="O33" s="116">
        <f>(1-FracPoor)*(FracRiskMalaria)*(0.3)</f>
        <v>1.9199999999999998E-2</v>
      </c>
    </row>
    <row r="34" spans="1:15" ht="15.75" customHeight="1" x14ac:dyDescent="0.15">
      <c r="B34" t="s">
        <v>178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7">
        <f>FPunmetNeed + FPCov</f>
        <v>0.1</v>
      </c>
      <c r="M34" s="117">
        <f>FPunmetNeed + FPCov</f>
        <v>0.1</v>
      </c>
      <c r="N34" s="117">
        <f>FPunmetNeed + FPCov</f>
        <v>0.1</v>
      </c>
      <c r="O34" s="117">
        <f>FPunmetNeed + FPCov</f>
        <v>0.1</v>
      </c>
    </row>
    <row r="35" spans="1:15" ht="15.75" customHeight="1" x14ac:dyDescent="0.15">
      <c r="B35" s="33" t="s">
        <v>259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31">
        <f>SUM(NumNonPW)/SUM(WRAPop)</f>
        <v>0.91590132125078794</v>
      </c>
      <c r="M35" s="131">
        <f>SUM(NumNonPW)/SUM(WRAPop)</f>
        <v>0.91590132125078794</v>
      </c>
      <c r="N35" s="131">
        <f>SUM(NumNonPW)/SUM(WRAPop)</f>
        <v>0.91590132125078794</v>
      </c>
      <c r="O35" s="131">
        <f>SUM(NumNonPW)/SUM(WRAPop)</f>
        <v>0.91590132125078794</v>
      </c>
    </row>
    <row r="36" spans="1:15" ht="15.75" customHeight="1" x14ac:dyDescent="0.15">
      <c r="B36" s="9"/>
      <c r="C36" s="3"/>
      <c r="D36" s="3"/>
      <c r="E36" s="87"/>
      <c r="F36" s="87"/>
      <c r="G36" s="87"/>
      <c r="H36" s="87"/>
      <c r="I36" s="87"/>
    </row>
    <row r="37" spans="1:15" ht="15.75" customHeight="1" x14ac:dyDescent="0.15">
      <c r="A37" s="7" t="s">
        <v>76</v>
      </c>
      <c r="B37" t="s">
        <v>249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</row>
    <row r="38" spans="1:15" ht="15.75" customHeight="1" x14ac:dyDescent="0.15">
      <c r="B38" t="s">
        <v>250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251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253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254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 ht="15.75" customHeight="1" x14ac:dyDescent="0.15">
      <c r="B43" t="s">
        <v>255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s="4" t="s">
        <v>256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A47" s="8"/>
      <c r="B47" s="9" t="s">
        <v>75</v>
      </c>
      <c r="C47" s="119">
        <f t="shared" ref="C47:O47" si="1">FracRiskMalaria</f>
        <v>0.1</v>
      </c>
      <c r="D47" s="119">
        <f t="shared" si="1"/>
        <v>0.1</v>
      </c>
      <c r="E47" s="119">
        <f t="shared" si="1"/>
        <v>0.1</v>
      </c>
      <c r="F47" s="119">
        <f t="shared" si="1"/>
        <v>0.1</v>
      </c>
      <c r="G47" s="119">
        <f t="shared" si="1"/>
        <v>0.1</v>
      </c>
      <c r="H47" s="119">
        <f t="shared" si="1"/>
        <v>0.1</v>
      </c>
      <c r="I47" s="119">
        <f t="shared" si="1"/>
        <v>0.1</v>
      </c>
      <c r="J47" s="119">
        <f t="shared" si="1"/>
        <v>0.1</v>
      </c>
      <c r="K47" s="119">
        <f t="shared" si="1"/>
        <v>0.1</v>
      </c>
      <c r="L47" s="119">
        <f t="shared" si="1"/>
        <v>0.1</v>
      </c>
      <c r="M47" s="119">
        <f t="shared" si="1"/>
        <v>0.1</v>
      </c>
      <c r="N47" s="119">
        <f t="shared" si="1"/>
        <v>0.1</v>
      </c>
      <c r="O47" s="119">
        <f t="shared" si="1"/>
        <v>0.1</v>
      </c>
    </row>
    <row r="48" spans="1:15" s="8" customFormat="1" ht="15.75" customHeight="1" x14ac:dyDescent="0.15">
      <c r="B48" s="9" t="s">
        <v>137</v>
      </c>
      <c r="C48" s="91">
        <v>0</v>
      </c>
      <c r="D48" s="91">
        <v>0</v>
      </c>
      <c r="E48" s="119">
        <f t="shared" ref="E48:O48" si="2">FracEatingWheat</f>
        <v>0.12</v>
      </c>
      <c r="F48" s="119">
        <f t="shared" si="2"/>
        <v>0.12</v>
      </c>
      <c r="G48" s="119">
        <f t="shared" si="2"/>
        <v>0.12</v>
      </c>
      <c r="H48" s="119">
        <f t="shared" si="2"/>
        <v>0.12</v>
      </c>
      <c r="I48" s="119">
        <f t="shared" si="2"/>
        <v>0.12</v>
      </c>
      <c r="J48" s="119">
        <f t="shared" si="2"/>
        <v>0.12</v>
      </c>
      <c r="K48" s="119">
        <f t="shared" si="2"/>
        <v>0.12</v>
      </c>
      <c r="L48" s="119">
        <f t="shared" si="2"/>
        <v>0.12</v>
      </c>
      <c r="M48" s="119">
        <f t="shared" si="2"/>
        <v>0.12</v>
      </c>
      <c r="N48" s="119">
        <f t="shared" si="2"/>
        <v>0.12</v>
      </c>
      <c r="O48" s="119">
        <f t="shared" si="2"/>
        <v>0.12</v>
      </c>
    </row>
    <row r="49" spans="2:15" s="8" customFormat="1" ht="15.75" customHeight="1" x14ac:dyDescent="0.15">
      <c r="B49" s="9" t="s">
        <v>138</v>
      </c>
      <c r="C49" s="91">
        <v>0</v>
      </c>
      <c r="D49" s="91">
        <v>0</v>
      </c>
      <c r="E49" s="118">
        <f t="shared" ref="E49:O49" si="3">FracEatMaize</f>
        <v>0.05</v>
      </c>
      <c r="F49" s="118">
        <f t="shared" si="3"/>
        <v>0.05</v>
      </c>
      <c r="G49" s="118">
        <f t="shared" si="3"/>
        <v>0.05</v>
      </c>
      <c r="H49" s="118">
        <f t="shared" si="3"/>
        <v>0.05</v>
      </c>
      <c r="I49" s="118">
        <f t="shared" si="3"/>
        <v>0.05</v>
      </c>
      <c r="J49" s="118">
        <f t="shared" si="3"/>
        <v>0.05</v>
      </c>
      <c r="K49" s="118">
        <f t="shared" si="3"/>
        <v>0.05</v>
      </c>
      <c r="L49" s="118">
        <f t="shared" si="3"/>
        <v>0.05</v>
      </c>
      <c r="M49" s="118">
        <f t="shared" si="3"/>
        <v>0.05</v>
      </c>
      <c r="N49" s="118">
        <f t="shared" si="3"/>
        <v>0.05</v>
      </c>
      <c r="O49" s="118">
        <f t="shared" si="3"/>
        <v>0.05</v>
      </c>
    </row>
    <row r="50" spans="2:15" s="8" customFormat="1" ht="15.75" customHeight="1" x14ac:dyDescent="0.15">
      <c r="B50" s="9" t="s">
        <v>139</v>
      </c>
      <c r="C50" s="91">
        <v>0</v>
      </c>
      <c r="D50" s="91">
        <v>0</v>
      </c>
      <c r="E50" s="118">
        <f t="shared" ref="E50:O50" si="4">FracEatRice</f>
        <v>0.8</v>
      </c>
      <c r="F50" s="118">
        <f t="shared" si="4"/>
        <v>0.8</v>
      </c>
      <c r="G50" s="118">
        <f t="shared" si="4"/>
        <v>0.8</v>
      </c>
      <c r="H50" s="118">
        <f t="shared" si="4"/>
        <v>0.8</v>
      </c>
      <c r="I50" s="118">
        <f t="shared" si="4"/>
        <v>0.8</v>
      </c>
      <c r="J50" s="118">
        <f t="shared" si="4"/>
        <v>0.8</v>
      </c>
      <c r="K50" s="118">
        <f t="shared" si="4"/>
        <v>0.8</v>
      </c>
      <c r="L50" s="118">
        <f t="shared" si="4"/>
        <v>0.8</v>
      </c>
      <c r="M50" s="118">
        <f t="shared" si="4"/>
        <v>0.8</v>
      </c>
      <c r="N50" s="118">
        <f t="shared" si="4"/>
        <v>0.8</v>
      </c>
      <c r="O50" s="118">
        <f t="shared" si="4"/>
        <v>0.8</v>
      </c>
    </row>
    <row r="51" spans="2:15" ht="15" customHeight="1" x14ac:dyDescent="0.15">
      <c r="B51" s="4" t="s">
        <v>91</v>
      </c>
      <c r="C51" s="3">
        <v>0</v>
      </c>
      <c r="D51" s="3">
        <v>0</v>
      </c>
      <c r="E51" s="23">
        <v>1</v>
      </c>
      <c r="F51" s="23">
        <v>1</v>
      </c>
      <c r="G51" s="23">
        <v>1</v>
      </c>
      <c r="H51" s="23">
        <v>1</v>
      </c>
      <c r="I51" s="23">
        <v>1</v>
      </c>
      <c r="J51" s="23">
        <v>1</v>
      </c>
      <c r="K51" s="23">
        <v>1</v>
      </c>
      <c r="L51" s="23">
        <v>1</v>
      </c>
      <c r="M51" s="23">
        <v>1</v>
      </c>
      <c r="N51" s="23">
        <v>1</v>
      </c>
      <c r="O51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4"/>
  <sheetViews>
    <sheetView workbookViewId="0">
      <selection activeCell="B49" sqref="B4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</row>
    <row r="13" spans="1:15" ht="15.75" customHeight="1" x14ac:dyDescent="0.15">
      <c r="A13" s="7" t="s">
        <v>70</v>
      </c>
      <c r="B13" t="s">
        <v>53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1</v>
      </c>
      <c r="I13" s="32">
        <v>1</v>
      </c>
      <c r="J13" s="32">
        <v>1</v>
      </c>
      <c r="K13" s="32">
        <v>1</v>
      </c>
      <c r="L13" s="32">
        <v>0</v>
      </c>
      <c r="M13" s="32">
        <v>0</v>
      </c>
      <c r="N13" s="32">
        <v>0</v>
      </c>
      <c r="O13" s="32">
        <v>0</v>
      </c>
    </row>
    <row r="14" spans="1:15" ht="15.75" customHeight="1" x14ac:dyDescent="0.15">
      <c r="A14" s="7"/>
      <c r="B14" t="s">
        <v>128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B15" t="s">
        <v>131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s="4" t="s">
        <v>74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132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6" customHeight="1" x14ac:dyDescent="0.15">
      <c r="B18" t="s">
        <v>112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154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95">
        <v>0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</row>
    <row r="20" spans="1:15" ht="15.75" customHeight="1" x14ac:dyDescent="0.15">
      <c r="B20" t="s">
        <v>155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156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</row>
    <row r="23" spans="1:15" ht="15.75" customHeight="1" x14ac:dyDescent="0.15">
      <c r="A23" s="7" t="s">
        <v>78</v>
      </c>
      <c r="B23" t="s">
        <v>113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1</v>
      </c>
      <c r="M23" s="32">
        <v>0</v>
      </c>
      <c r="N23" s="32">
        <v>0</v>
      </c>
      <c r="O23" s="32">
        <v>0</v>
      </c>
    </row>
    <row r="24" spans="1:15" ht="15.75" customHeight="1" x14ac:dyDescent="0.15">
      <c r="B24" t="s">
        <v>114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1</v>
      </c>
      <c r="N24" s="32">
        <v>1</v>
      </c>
      <c r="O24" s="32">
        <v>1</v>
      </c>
    </row>
    <row r="25" spans="1:15" ht="15.75" customHeight="1" x14ac:dyDescent="0.15">
      <c r="B25" t="s">
        <v>115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116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0</v>
      </c>
      <c r="N26" s="32">
        <v>0</v>
      </c>
      <c r="O26" s="32">
        <v>0</v>
      </c>
    </row>
    <row r="27" spans="1:15" ht="15.75" customHeight="1" x14ac:dyDescent="0.15">
      <c r="B27" t="s">
        <v>117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1</v>
      </c>
      <c r="N27" s="32">
        <v>1</v>
      </c>
      <c r="O27" s="32">
        <v>1</v>
      </c>
    </row>
    <row r="28" spans="1:15" ht="15.75" customHeight="1" x14ac:dyDescent="0.15">
      <c r="B28" t="s">
        <v>118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119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A30" s="7"/>
      <c r="B30" t="s">
        <v>121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0</v>
      </c>
      <c r="N30" s="32">
        <v>0</v>
      </c>
      <c r="O30" s="32">
        <v>0</v>
      </c>
    </row>
    <row r="31" spans="1:15" ht="15.75" customHeight="1" x14ac:dyDescent="0.15">
      <c r="B31" t="s">
        <v>122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1</v>
      </c>
      <c r="N31" s="32">
        <v>1</v>
      </c>
      <c r="O31" s="32">
        <v>1</v>
      </c>
    </row>
    <row r="32" spans="1:15" ht="15.75" customHeight="1" x14ac:dyDescent="0.15">
      <c r="B32" t="s">
        <v>123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124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0</v>
      </c>
      <c r="N33" s="32">
        <v>0</v>
      </c>
      <c r="O33" s="32">
        <v>0</v>
      </c>
    </row>
    <row r="34" spans="1:15" ht="15.75" customHeight="1" x14ac:dyDescent="0.15">
      <c r="B34" t="s">
        <v>125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1</v>
      </c>
      <c r="N34" s="32">
        <v>1</v>
      </c>
      <c r="O34" s="32">
        <v>1</v>
      </c>
    </row>
    <row r="35" spans="1:15" ht="15.75" customHeight="1" x14ac:dyDescent="0.15">
      <c r="B35" t="s">
        <v>126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127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178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95">
        <v>1</v>
      </c>
      <c r="M37" s="95">
        <v>1</v>
      </c>
      <c r="N37" s="95">
        <v>1</v>
      </c>
      <c r="O37" s="95">
        <v>1</v>
      </c>
    </row>
    <row r="38" spans="1:15" ht="15.75" customHeight="1" x14ac:dyDescent="0.15">
      <c r="B38" s="8" t="s">
        <v>259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ht="15.75" customHeight="1" x14ac:dyDescent="0.15">
      <c r="B39" s="9"/>
      <c r="C39" s="32"/>
      <c r="D39" s="32"/>
      <c r="E39" s="96"/>
      <c r="F39" s="96"/>
      <c r="G39" s="96"/>
      <c r="H39" s="96"/>
      <c r="I39" s="96"/>
      <c r="J39" s="94"/>
      <c r="K39" s="94"/>
      <c r="L39" s="94"/>
      <c r="M39" s="94"/>
      <c r="N39" s="94"/>
      <c r="O39" s="94"/>
    </row>
    <row r="40" spans="1:15" ht="15.75" customHeight="1" x14ac:dyDescent="0.15">
      <c r="A40" s="7" t="s">
        <v>76</v>
      </c>
      <c r="B40" t="s">
        <v>249</v>
      </c>
      <c r="C40" s="32">
        <v>1</v>
      </c>
      <c r="D40" s="32">
        <v>1</v>
      </c>
      <c r="E40" s="32">
        <v>1</v>
      </c>
      <c r="F40" s="32">
        <v>1</v>
      </c>
      <c r="G40" s="32">
        <v>1</v>
      </c>
      <c r="H40" s="32">
        <v>1</v>
      </c>
      <c r="I40" s="32">
        <v>1</v>
      </c>
      <c r="J40" s="32">
        <v>1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</row>
    <row r="41" spans="1:15" ht="15.75" customHeight="1" x14ac:dyDescent="0.15">
      <c r="B41" t="s">
        <v>250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251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252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253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254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</row>
    <row r="46" spans="1:15" ht="15.75" customHeight="1" x14ac:dyDescent="0.15">
      <c r="B46" t="s">
        <v>255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s="4" t="s">
        <v>256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</v>
      </c>
      <c r="I47" s="32">
        <v>1</v>
      </c>
      <c r="J47" s="32">
        <v>1</v>
      </c>
      <c r="K47" s="32">
        <v>1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257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258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A50" s="8"/>
      <c r="B50" s="9" t="s">
        <v>75</v>
      </c>
      <c r="C50" s="95">
        <v>1</v>
      </c>
      <c r="D50" s="95">
        <v>1</v>
      </c>
      <c r="E50" s="95">
        <v>1</v>
      </c>
      <c r="F50" s="95">
        <v>1</v>
      </c>
      <c r="G50" s="95">
        <v>1</v>
      </c>
      <c r="H50" s="95">
        <v>1</v>
      </c>
      <c r="I50" s="95">
        <v>1</v>
      </c>
      <c r="J50" s="95">
        <v>1</v>
      </c>
      <c r="K50" s="95">
        <v>1</v>
      </c>
      <c r="L50" s="95">
        <v>1</v>
      </c>
      <c r="M50" s="95">
        <v>1</v>
      </c>
      <c r="N50" s="95">
        <v>1</v>
      </c>
      <c r="O50" s="95">
        <v>1</v>
      </c>
    </row>
    <row r="51" spans="1:15" s="8" customFormat="1" ht="15.75" customHeight="1" x14ac:dyDescent="0.15">
      <c r="B51" s="9" t="s">
        <v>137</v>
      </c>
      <c r="C51" s="92">
        <v>1</v>
      </c>
      <c r="D51" s="92">
        <v>0</v>
      </c>
      <c r="E51" s="97">
        <v>1</v>
      </c>
      <c r="F51" s="97">
        <v>1</v>
      </c>
      <c r="G51" s="97">
        <v>1</v>
      </c>
      <c r="H51" s="97">
        <v>1</v>
      </c>
      <c r="I51" s="97">
        <v>1</v>
      </c>
      <c r="J51" s="97">
        <v>1</v>
      </c>
      <c r="K51" s="97">
        <v>1</v>
      </c>
      <c r="L51" s="97">
        <v>1</v>
      </c>
      <c r="M51" s="97">
        <v>1</v>
      </c>
      <c r="N51" s="97">
        <v>1</v>
      </c>
      <c r="O51" s="97">
        <v>1</v>
      </c>
    </row>
    <row r="52" spans="1:15" s="8" customFormat="1" ht="15.75" customHeight="1" x14ac:dyDescent="0.15">
      <c r="B52" s="9" t="s">
        <v>138</v>
      </c>
      <c r="C52" s="92">
        <v>1</v>
      </c>
      <c r="D52" s="92">
        <v>0</v>
      </c>
      <c r="E52" s="92">
        <v>1</v>
      </c>
      <c r="F52" s="92">
        <v>1</v>
      </c>
      <c r="G52" s="92">
        <v>1</v>
      </c>
      <c r="H52" s="92">
        <v>1</v>
      </c>
      <c r="I52" s="92">
        <v>1</v>
      </c>
      <c r="J52" s="92">
        <v>1</v>
      </c>
      <c r="K52" s="92">
        <v>1</v>
      </c>
      <c r="L52" s="92">
        <v>1</v>
      </c>
      <c r="M52" s="92">
        <v>1</v>
      </c>
      <c r="N52" s="92">
        <v>1</v>
      </c>
      <c r="O52" s="92">
        <v>1</v>
      </c>
    </row>
    <row r="53" spans="1:15" s="8" customFormat="1" ht="15.75" customHeight="1" x14ac:dyDescent="0.15">
      <c r="B53" s="9" t="s">
        <v>139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ht="15" customHeight="1" x14ac:dyDescent="0.15">
      <c r="B54" s="4" t="s">
        <v>91</v>
      </c>
      <c r="C54" s="3">
        <v>1</v>
      </c>
      <c r="D54" s="3">
        <v>0</v>
      </c>
      <c r="E54" s="23">
        <v>1</v>
      </c>
      <c r="F54" s="23">
        <v>1</v>
      </c>
      <c r="G54" s="23">
        <v>1</v>
      </c>
      <c r="H54" s="23">
        <v>1</v>
      </c>
      <c r="I54" s="23">
        <v>1</v>
      </c>
      <c r="J54" s="23">
        <v>1</v>
      </c>
      <c r="K54" s="23">
        <v>1</v>
      </c>
      <c r="L54" s="23">
        <v>1</v>
      </c>
      <c r="M54" s="23">
        <v>1</v>
      </c>
      <c r="N54" s="23">
        <v>1</v>
      </c>
      <c r="O54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1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196</v>
      </c>
      <c r="B1" s="7" t="s">
        <v>13</v>
      </c>
      <c r="C1" s="7" t="s">
        <v>197</v>
      </c>
      <c r="D1" s="7" t="s">
        <v>220</v>
      </c>
      <c r="E1" s="7" t="s">
        <v>221</v>
      </c>
      <c r="F1" s="7" t="s">
        <v>36</v>
      </c>
      <c r="G1" s="7" t="s">
        <v>206</v>
      </c>
      <c r="H1" s="7" t="s">
        <v>216</v>
      </c>
      <c r="I1" s="7" t="s">
        <v>215</v>
      </c>
      <c r="J1" s="7" t="s">
        <v>198</v>
      </c>
      <c r="K1" s="7" t="s">
        <v>260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Family Planning</v>
      </c>
      <c r="J6" t="s">
        <v>158</v>
      </c>
    </row>
    <row r="7" spans="1:11" x14ac:dyDescent="0.15">
      <c r="A7" t="str">
        <f>'Programs to include'!A7</f>
        <v>IFA fortification of maize</v>
      </c>
      <c r="C7" t="s">
        <v>158</v>
      </c>
      <c r="H7" t="s">
        <v>158</v>
      </c>
    </row>
    <row r="8" spans="1:11" x14ac:dyDescent="0.15">
      <c r="A8" t="str">
        <f>'Programs to include'!A8</f>
        <v>IFA fortification of rice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wheat flour</v>
      </c>
      <c r="C9" t="s">
        <v>158</v>
      </c>
      <c r="H9" t="s">
        <v>158</v>
      </c>
    </row>
    <row r="10" spans="1:11" x14ac:dyDescent="0.15">
      <c r="A10" t="str">
        <f>'Programs to include'!A10</f>
        <v>IFAS not poor: community</v>
      </c>
      <c r="C10" t="s">
        <v>158</v>
      </c>
    </row>
    <row r="11" spans="1:11" x14ac:dyDescent="0.15">
      <c r="A11" t="str">
        <f>'Programs to include'!A11</f>
        <v>IFAS not poor: community (malaria area)</v>
      </c>
      <c r="C11" t="s">
        <v>158</v>
      </c>
    </row>
    <row r="12" spans="1:11" x14ac:dyDescent="0.15">
      <c r="A12" t="str">
        <f>'Programs to include'!A12</f>
        <v>IFAS not poor: hospital</v>
      </c>
      <c r="C12" t="s">
        <v>158</v>
      </c>
    </row>
    <row r="13" spans="1:11" x14ac:dyDescent="0.15">
      <c r="A13" t="str">
        <f>'Programs to include'!A13</f>
        <v>IFAS not poor: hospital (malaria area)</v>
      </c>
      <c r="C13" t="s">
        <v>158</v>
      </c>
    </row>
    <row r="14" spans="1:11" x14ac:dyDescent="0.15">
      <c r="A14" t="str">
        <f>'Programs to include'!A14</f>
        <v>IFAS not poor: retailer</v>
      </c>
      <c r="C14" t="s">
        <v>158</v>
      </c>
    </row>
    <row r="15" spans="1:11" x14ac:dyDescent="0.15">
      <c r="A15" t="str">
        <f>'Programs to include'!A15</f>
        <v>IFAS not poor: retailer (malaria area)</v>
      </c>
      <c r="C15" t="s">
        <v>158</v>
      </c>
    </row>
    <row r="16" spans="1:11" x14ac:dyDescent="0.15">
      <c r="A16" t="str">
        <f>'Programs to include'!A16</f>
        <v>IFAS not poor: school</v>
      </c>
      <c r="C16" t="s">
        <v>158</v>
      </c>
    </row>
    <row r="17" spans="1:9" x14ac:dyDescent="0.15">
      <c r="A17" t="str">
        <f>'Programs to include'!A17</f>
        <v>IFAS not poor: school (malaria area)</v>
      </c>
      <c r="C17" t="s">
        <v>158</v>
      </c>
    </row>
    <row r="18" spans="1:9" x14ac:dyDescent="0.15">
      <c r="A18" t="str">
        <f>'Programs to include'!A18</f>
        <v>IFAS poor: community</v>
      </c>
      <c r="C18" t="s">
        <v>158</v>
      </c>
    </row>
    <row r="19" spans="1:9" x14ac:dyDescent="0.15">
      <c r="A19" t="str">
        <f>'Programs to include'!A19</f>
        <v>IFAS poor: community (malaria area)</v>
      </c>
      <c r="C19" t="s">
        <v>158</v>
      </c>
    </row>
    <row r="20" spans="1:9" x14ac:dyDescent="0.15">
      <c r="A20" t="str">
        <f>'Programs to include'!A20</f>
        <v>IFAS poor: hospital</v>
      </c>
      <c r="C20" t="s">
        <v>158</v>
      </c>
    </row>
    <row r="21" spans="1:9" x14ac:dyDescent="0.15">
      <c r="A21" t="str">
        <f>'Programs to include'!A21</f>
        <v>IFAS poor: hospital (malaria area)</v>
      </c>
      <c r="C21" t="s">
        <v>158</v>
      </c>
    </row>
    <row r="22" spans="1:9" x14ac:dyDescent="0.15">
      <c r="A22" t="str">
        <f>'Programs to include'!A22</f>
        <v>IFAS poor: school</v>
      </c>
      <c r="C22" t="s">
        <v>158</v>
      </c>
    </row>
    <row r="23" spans="1:9" x14ac:dyDescent="0.15">
      <c r="A23" t="str">
        <f>'Programs to include'!A23</f>
        <v>IFAS poor: school (malaria area)</v>
      </c>
      <c r="C23" t="s">
        <v>158</v>
      </c>
    </row>
    <row r="24" spans="1:9" x14ac:dyDescent="0.15">
      <c r="A24" t="str">
        <f>'Programs to include'!A24</f>
        <v>IPTp</v>
      </c>
      <c r="C24" t="s">
        <v>158</v>
      </c>
      <c r="H24" t="s">
        <v>158</v>
      </c>
      <c r="I24" t="s">
        <v>158</v>
      </c>
    </row>
    <row r="25" spans="1:9" x14ac:dyDescent="0.15">
      <c r="A25" t="str">
        <f>'Programs to include'!A25</f>
        <v>Iron and folic acid supplementation for pregnant women</v>
      </c>
      <c r="C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 (malaria area)</v>
      </c>
      <c r="C26" t="s">
        <v>158</v>
      </c>
      <c r="I26" t="s">
        <v>158</v>
      </c>
    </row>
    <row r="27" spans="1:9" x14ac:dyDescent="0.15">
      <c r="A27" t="str">
        <f>'Programs to include'!A27</f>
        <v>Iron and iodine fortification of salt</v>
      </c>
      <c r="C27" t="s">
        <v>158</v>
      </c>
    </row>
    <row r="28" spans="1:9" x14ac:dyDescent="0.15">
      <c r="A28" t="str">
        <f>'Programs to include'!A28</f>
        <v>Long-lasting insecticide-treated bednets</v>
      </c>
      <c r="C28" t="s">
        <v>158</v>
      </c>
      <c r="I28" t="s">
        <v>158</v>
      </c>
    </row>
    <row r="29" spans="1:9" x14ac:dyDescent="0.15">
      <c r="A29" t="str">
        <f>'Programs to include'!A29</f>
        <v>Mg for eclampsia</v>
      </c>
      <c r="H29" t="s">
        <v>158</v>
      </c>
    </row>
    <row r="30" spans="1:9" x14ac:dyDescent="0.15">
      <c r="A30" t="str">
        <f>'Programs to include'!A30</f>
        <v>Mg for pre-eclampsia</v>
      </c>
      <c r="H30" t="s">
        <v>158</v>
      </c>
    </row>
    <row r="31" spans="1:9" x14ac:dyDescent="0.15">
      <c r="A31" t="str">
        <f>'Programs to include'!A31</f>
        <v>Multiple micronutrient supplementation</v>
      </c>
      <c r="C31" t="s">
        <v>158</v>
      </c>
      <c r="I31" t="s">
        <v>158</v>
      </c>
    </row>
    <row r="32" spans="1:9" x14ac:dyDescent="0.15">
      <c r="A32" t="str">
        <f>'Programs to include'!A32</f>
        <v>Multiple micronutrient supplementation (malaria area)</v>
      </c>
      <c r="C32" t="s">
        <v>158</v>
      </c>
      <c r="I32" t="s">
        <v>158</v>
      </c>
    </row>
    <row r="33" spans="1:8" x14ac:dyDescent="0.15">
      <c r="A33" t="str">
        <f>'Programs to include'!A33</f>
        <v>Oral rehydration salts</v>
      </c>
      <c r="G33" t="s">
        <v>158</v>
      </c>
    </row>
    <row r="34" spans="1:8" x14ac:dyDescent="0.15">
      <c r="A34" t="str">
        <f>'Programs to include'!A34</f>
        <v>Public provision of complementary foods</v>
      </c>
      <c r="B34" t="s">
        <v>158</v>
      </c>
      <c r="D34" t="s">
        <v>158</v>
      </c>
    </row>
    <row r="35" spans="1:8" x14ac:dyDescent="0.15">
      <c r="A35" t="str">
        <f>'Programs to include'!A35</f>
        <v>Public provision of complementary foods with iron</v>
      </c>
      <c r="B35" t="s">
        <v>158</v>
      </c>
      <c r="C35" t="s">
        <v>158</v>
      </c>
      <c r="D35" t="s">
        <v>158</v>
      </c>
    </row>
    <row r="36" spans="1:8" x14ac:dyDescent="0.15">
      <c r="A36" t="str">
        <f>'Programs to include'!A36</f>
        <v>Public provision of complementary foods with iron (malaria area)</v>
      </c>
      <c r="B36" t="s">
        <v>158</v>
      </c>
      <c r="C36" t="s">
        <v>158</v>
      </c>
      <c r="D36" t="s">
        <v>158</v>
      </c>
    </row>
    <row r="37" spans="1:8" x14ac:dyDescent="0.15">
      <c r="A37" t="str">
        <f>'Programs to include'!A37</f>
        <v>Sprinkles</v>
      </c>
      <c r="C37" t="s">
        <v>158</v>
      </c>
    </row>
    <row r="38" spans="1:8" x14ac:dyDescent="0.15">
      <c r="A38" t="str">
        <f>'Programs to include'!A38</f>
        <v>Sprinkles (malaria area)</v>
      </c>
      <c r="C38" t="s">
        <v>158</v>
      </c>
    </row>
    <row r="39" spans="1:8" x14ac:dyDescent="0.15">
      <c r="A39" t="str">
        <f>'Programs to include'!A39</f>
        <v>Treatment of MAM</v>
      </c>
      <c r="E39" t="s">
        <v>158</v>
      </c>
    </row>
    <row r="40" spans="1:8" x14ac:dyDescent="0.15">
      <c r="A40" t="str">
        <f>'Programs to include'!A40</f>
        <v>Treatment of SAM</v>
      </c>
      <c r="E40" t="s">
        <v>158</v>
      </c>
    </row>
    <row r="41" spans="1:8" x14ac:dyDescent="0.15">
      <c r="A41" t="str">
        <f>'Programs to include'!A41</f>
        <v>Vitamin A supplementation</v>
      </c>
      <c r="G41" t="s">
        <v>158</v>
      </c>
      <c r="H41" t="s">
        <v>158</v>
      </c>
    </row>
    <row r="42" spans="1:8" x14ac:dyDescent="0.15">
      <c r="A42" t="str">
        <f>'Programs to include'!A42</f>
        <v>WASH: Handwashing</v>
      </c>
      <c r="G42" t="s">
        <v>158</v>
      </c>
      <c r="H42" t="s">
        <v>158</v>
      </c>
    </row>
    <row r="43" spans="1:8" x14ac:dyDescent="0.15">
      <c r="A43" t="str">
        <f>'Programs to include'!A43</f>
        <v>WASH: Hygenic disposal</v>
      </c>
      <c r="G43" t="s">
        <v>158</v>
      </c>
      <c r="H43" t="s">
        <v>158</v>
      </c>
    </row>
    <row r="44" spans="1:8" x14ac:dyDescent="0.15">
      <c r="A44" t="str">
        <f>'Programs to include'!A44</f>
        <v>WASH: Improved sanitation</v>
      </c>
      <c r="G44" t="s">
        <v>158</v>
      </c>
      <c r="H44" t="s">
        <v>158</v>
      </c>
    </row>
    <row r="45" spans="1:8" x14ac:dyDescent="0.15">
      <c r="A45" t="str">
        <f>'Programs to include'!A45</f>
        <v>WASH: Improved water source</v>
      </c>
      <c r="G45" t="s">
        <v>158</v>
      </c>
      <c r="H45" t="s">
        <v>158</v>
      </c>
    </row>
    <row r="46" spans="1:8" x14ac:dyDescent="0.15">
      <c r="A46" t="str">
        <f>'Programs to include'!A46</f>
        <v>WASH: Piped water</v>
      </c>
      <c r="G46" t="s">
        <v>158</v>
      </c>
      <c r="H46" t="s">
        <v>158</v>
      </c>
    </row>
    <row r="47" spans="1:8" x14ac:dyDescent="0.15">
      <c r="A47" t="str">
        <f>'Programs to include'!A47</f>
        <v>Zinc for treatment + ORS</v>
      </c>
      <c r="H47" t="s">
        <v>158</v>
      </c>
    </row>
    <row r="48" spans="1:8" x14ac:dyDescent="0.15">
      <c r="A48" t="str">
        <f>'Programs to include'!A48</f>
        <v>Zinc supplementation</v>
      </c>
      <c r="B48" s="98" t="s">
        <v>158</v>
      </c>
      <c r="G48" s="98" t="s">
        <v>158</v>
      </c>
      <c r="H48" s="98" t="s">
        <v>158</v>
      </c>
    </row>
    <row r="49" spans="1:6" x14ac:dyDescent="0.15">
      <c r="A49" t="str">
        <f>'Programs to include'!A49</f>
        <v>IYCF 1</v>
      </c>
      <c r="B49" t="s">
        <v>158</v>
      </c>
      <c r="F49" t="s">
        <v>158</v>
      </c>
    </row>
    <row r="50" spans="1:6" x14ac:dyDescent="0.15">
      <c r="A50" t="str">
        <f>'Programs to include'!A50</f>
        <v>IYCF 2</v>
      </c>
      <c r="B50" t="s">
        <v>158</v>
      </c>
      <c r="F50" t="s">
        <v>158</v>
      </c>
    </row>
    <row r="51" spans="1:6" x14ac:dyDescent="0.15">
      <c r="A51" t="str">
        <f>'Programs to include'!A51</f>
        <v>IYCF 3</v>
      </c>
      <c r="B51" t="s">
        <v>158</v>
      </c>
      <c r="F51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243</v>
      </c>
      <c r="B1" s="7" t="s">
        <v>13</v>
      </c>
      <c r="C1" s="7" t="s">
        <v>197</v>
      </c>
      <c r="D1" s="7" t="s">
        <v>220</v>
      </c>
      <c r="E1" s="7" t="s">
        <v>221</v>
      </c>
      <c r="F1" s="7" t="s">
        <v>36</v>
      </c>
      <c r="G1" s="7" t="s">
        <v>206</v>
      </c>
      <c r="H1" s="7" t="s">
        <v>216</v>
      </c>
      <c r="I1" s="7" t="s">
        <v>215</v>
      </c>
      <c r="J1" s="7" t="s">
        <v>198</v>
      </c>
      <c r="K1" s="7" t="s">
        <v>260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210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206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209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206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209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190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197</v>
      </c>
      <c r="B2" t="s">
        <v>199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200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191</v>
      </c>
      <c r="B5" t="s">
        <v>200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192</v>
      </c>
      <c r="B6" t="s">
        <v>200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193</v>
      </c>
      <c r="B7" t="s">
        <v>200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223</v>
      </c>
      <c r="B1" s="7" t="s">
        <v>224</v>
      </c>
      <c r="C1" s="7" t="s">
        <v>225</v>
      </c>
    </row>
    <row r="2" spans="1:3" ht="39" x14ac:dyDescent="0.15">
      <c r="A2" s="73" t="s">
        <v>226</v>
      </c>
      <c r="B2" s="79" t="s">
        <v>227</v>
      </c>
      <c r="C2" s="75">
        <v>0.15</v>
      </c>
    </row>
    <row r="3" spans="1:3" ht="52" x14ac:dyDescent="0.15">
      <c r="B3" s="74" t="s">
        <v>228</v>
      </c>
      <c r="C3" s="75">
        <v>0.03</v>
      </c>
    </row>
    <row r="4" spans="1:3" ht="52" x14ac:dyDescent="0.15">
      <c r="B4" s="74" t="s">
        <v>229</v>
      </c>
      <c r="C4" s="75">
        <v>0</v>
      </c>
    </row>
    <row r="5" spans="1:3" ht="39" x14ac:dyDescent="0.15">
      <c r="B5" s="76" t="s">
        <v>230</v>
      </c>
      <c r="C5" s="75">
        <v>0.19</v>
      </c>
    </row>
    <row r="6" spans="1:3" ht="52" x14ac:dyDescent="0.15">
      <c r="B6" s="76" t="s">
        <v>231</v>
      </c>
      <c r="C6" s="75">
        <v>0.39</v>
      </c>
    </row>
    <row r="7" spans="1:3" ht="52" x14ac:dyDescent="0.15">
      <c r="B7" s="76" t="s">
        <v>232</v>
      </c>
      <c r="C7" s="75">
        <v>0.19</v>
      </c>
    </row>
    <row r="8" spans="1:3" ht="26" x14ac:dyDescent="0.15">
      <c r="B8" s="77" t="s">
        <v>233</v>
      </c>
      <c r="C8" s="75">
        <v>1E-3</v>
      </c>
    </row>
    <row r="9" spans="1:3" ht="52" x14ac:dyDescent="0.15">
      <c r="B9" s="77" t="s">
        <v>234</v>
      </c>
      <c r="C9" s="75">
        <v>7.0000000000000001E-3</v>
      </c>
    </row>
    <row r="10" spans="1:3" ht="52" x14ac:dyDescent="0.15">
      <c r="B10" s="77" t="s">
        <v>235</v>
      </c>
      <c r="C10" s="75">
        <v>0.04</v>
      </c>
    </row>
    <row r="11" spans="1:3" x14ac:dyDescent="0.15">
      <c r="C11" s="75"/>
    </row>
    <row r="12" spans="1:3" ht="26" x14ac:dyDescent="0.15">
      <c r="A12" s="73" t="s">
        <v>236</v>
      </c>
      <c r="B12" s="78" t="s">
        <v>237</v>
      </c>
      <c r="C12" s="75">
        <v>0.34</v>
      </c>
    </row>
    <row r="13" spans="1:3" ht="26" x14ac:dyDescent="0.15">
      <c r="B13" s="78" t="s">
        <v>238</v>
      </c>
      <c r="C13" s="75">
        <v>0.05</v>
      </c>
    </row>
    <row r="14" spans="1:3" ht="26" x14ac:dyDescent="0.15">
      <c r="B14" s="78" t="s">
        <v>239</v>
      </c>
      <c r="C14" s="75">
        <v>7.0000000000000007E-2</v>
      </c>
    </row>
    <row r="15" spans="1:3" ht="26" x14ac:dyDescent="0.15">
      <c r="B15" s="78" t="s">
        <v>240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189</v>
      </c>
      <c r="B5" t="s">
        <v>203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204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188</v>
      </c>
      <c r="B11" s="5" t="s">
        <v>210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241</v>
      </c>
      <c r="B21" s="80" t="s">
        <v>227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228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229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230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231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232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233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234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235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242</v>
      </c>
      <c r="B32" s="86" t="s">
        <v>237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238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239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240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2018-03-16T02:06:03Z</dcterms:modified>
</cp:coreProperties>
</file>