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5040" windowHeight="13720" activeTab="1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8" l="1"/>
  <c r="C16" i="8"/>
  <c r="C17" i="8"/>
  <c r="A2" i="3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A17" i="8"/>
  <c r="A16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test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World Prison Brief, ICPR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World Prison Brief, ICPR</t>
        </r>
      </text>
    </comment>
  </commentList>
</comments>
</file>

<file path=xl/comments2.xml><?xml version="1.0" encoding="utf-8"?>
<comments xmlns="http://schemas.openxmlformats.org/spreadsheetml/2006/main">
  <authors>
    <author>Gerard J Abou Jaoude</author>
  </authors>
  <commentList>
    <comment ref="S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Please note that despite using the 'low' values the prisoner disaggregations do not add up to the 'totals'</t>
        </r>
      </text>
    </comment>
    <comment ref="T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Gerard J Abou Jaoude:
Please note that despite using the 'low' values the prisoner disaggregations do not add up to the 'totals</t>
        </r>
      </text>
    </comment>
  </commentList>
</comments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<sst xmlns="http://schemas.openxmlformats.org/spreadsheetml/2006/main" count="2218" uniqueCount="147">
  <si>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</si>
  <si>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</si>
  <si>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</si>
  <si>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</si>
  <si>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</si>
  <si>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</si>
  <si>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</si>
  <si>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</si>
  <si>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</si>
  <si>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</si>
  <si>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</si>
  <si>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</si>
  <si>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</si>
  <si>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</si>
  <si>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</si>
  <si>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</si>
  <si>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</si>
  <si>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</si>
  <si>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</si>
  <si>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</si>
  <si>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</si>
  <si>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</si>
  <si>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</si>
  <si>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</si>
  <si>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</si>
  <si>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</si>
  <si>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</si>
  <si>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</si>
  <si>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</si>
  <si>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</si>
  <si>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</si>
  <si>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</si>
  <si>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</si>
  <si>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</si>
  <si>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</si>
  <si>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</si>
  <si>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</si>
  <si>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</si>
  <si>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</si>
  <si>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</si>
  <si>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</si>
  <si>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</si>
  <si>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</si>
  <si>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</si>
  <si>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</si>
  <si>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</si>
  <si>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</si>
  <si>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</si>
  <si>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</si>
  <si>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SN DS New cases</t>
  </si>
  <si>
    <t>SN MDR Infectious Count</t>
  </si>
  <si>
    <t>SN MDR Infectious Prevalence</t>
  </si>
  <si>
    <t>SN MDR New cases</t>
  </si>
  <si>
    <t>SN XDR Infectious Count</t>
  </si>
  <si>
    <t>SN XDR Infectious Prevalence</t>
  </si>
  <si>
    <t>SN XDR New cases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</si>
  <si>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</si>
  <si>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</si>
  <si>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</si>
  <si>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</si>
  <si>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</si>
  <si>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</si>
  <si>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</si>
  <si>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</si>
  <si>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</si>
  <si>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</si>
  <si>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</si>
  <si>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</si>
  <si>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</si>
  <si>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</si>
  <si>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</si>
  <si>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</si>
  <si>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</si>
  <si>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</si>
  <si>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</si>
  <si>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</si>
  <si>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</si>
  <si>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</si>
  <si>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</si>
  <si>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</si>
  <si>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</si>
  <si>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</si>
  <si>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</si>
  <si>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</si>
  <si>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</si>
  <si>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</si>
  <si>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</si>
  <si>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</si>
  <si>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</si>
  <si>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</si>
  <si>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</si>
  <si>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</si>
  <si>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</si>
  <si>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</si>
  <si>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</si>
  <si>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</si>
  <si>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</si>
  <si>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</si>
  <si>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</si>
  <si>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</si>
  <si>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</si>
  <si>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</si>
  <si>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</si>
  <si>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</si>
  <si>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</si>
  <si>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</si>
  <si>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</si>
  <si>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</si>
  <si>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</si>
  <si>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</si>
  <si>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</si>
  <si>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</si>
  <si>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</si>
  <si>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</si>
  <si>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</si>
  <si>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</si>
  <si>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</si>
  <si>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</si>
  <si>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</si>
  <si>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</si>
  <si>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</si>
  <si>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</si>
  <si>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</si>
  <si>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</si>
  <si>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</si>
  <si>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</si>
  <si>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</si>
  <si>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</si>
  <si>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</si>
  <si>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</si>
  <si>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</si>
  <si>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</si>
  <si>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</si>
  <si>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</si>
  <si>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</si>
  <si>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</si>
  <si>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</si>
  <si>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</si>
  <si>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</si>
  <si>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</si>
  <si>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</si>
  <si>
    <t>Percentage of SN DS-TB related deaths</t>
  </si>
  <si>
    <t>Percentage of SN MDR TB-related deaths</t>
  </si>
  <si>
    <t>Percentage of SN XDR TB-related deaths</t>
  </si>
  <si>
    <t>Percentage of SP DS-TB related deaths</t>
  </si>
  <si>
    <t>Percentage of SP MDR TB-related deaths</t>
  </si>
  <si>
    <t>Percentage of SP XDR TB-related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</si>
</sst>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9DAED"/>
        <bgColor auto="1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7" borderId="3" applyNumberFormat="0" applyAlignment="0" applyProtection="0"/>
  </cellStyleXfs>
  <cellXfs count="15">
    <xf numFmtId="0" fontId="0" fillId="0" borderId="0" xfId="0"/>
    <xf numFmtId="17" fontId="0" fillId="0" borderId="0" xfId="0" quotePrefix="1" applyNumberFormat="1"/>
    <xf numFmtId="0" fontId="0" fillId="0" borderId="0" xfId="0" quotePrefix="1"/>
    <xf numFmtId="164" fontId="1" fillId="3" borderId="2" xfId="1" applyNumberFormat="1" applyFont="1" applyFill="1" applyBorder="1" applyProtection="1">
      <protection locked="0"/>
    </xf>
    <xf numFmtId="164" fontId="1" fillId="3" borderId="3" xfId="1" applyNumberFormat="1" applyFont="1" applyFill="1" applyBorder="1" applyProtection="1">
      <protection locked="0"/>
    </xf>
    <xf numFmtId="164" fontId="4" fillId="3" borderId="4" xfId="1" applyNumberFormat="1" applyFont="1" applyFill="1" applyBorder="1" applyProtection="1">
      <protection locked="0"/>
    </xf>
    <xf numFmtId="1" fontId="3" fillId="4" borderId="2" xfId="3" applyNumberFormat="1" applyFill="1" applyBorder="1" applyProtection="1">
      <protection locked="0"/>
    </xf>
    <xf numFmtId="1" fontId="3" fillId="5" borderId="2" xfId="3" applyNumberFormat="1" applyFill="1" applyBorder="1" applyProtection="1">
      <protection locked="0"/>
    </xf>
    <xf numFmtId="1" fontId="3" fillId="6" borderId="2" xfId="3" applyNumberFormat="1" applyFill="1" applyBorder="1" applyProtection="1">
      <protection locked="0"/>
    </xf>
    <xf numFmtId="1" fontId="3" fillId="3" borderId="2" xfId="3" applyNumberFormat="1" applyFill="1" applyBorder="1" applyProtection="1">
      <protection locked="0"/>
    </xf>
    <xf numFmtId="1" fontId="4" fillId="3" borderId="2" xfId="2" applyNumberFormat="1" applyFont="1" applyFill="1" applyBorder="1" applyProtection="1">
      <protection locked="0"/>
    </xf>
    <xf numFmtId="1" fontId="4" fillId="4" borderId="2" xfId="2" applyNumberFormat="1" applyFont="1" applyFill="1" applyBorder="1" applyProtection="1">
      <protection locked="0"/>
    </xf>
    <xf numFmtId="164" fontId="1" fillId="3" borderId="5" xfId="1" applyNumberFormat="1" applyFont="1" applyFill="1" applyBorder="1" applyProtection="1">
      <protection locked="0"/>
    </xf>
    <xf numFmtId="0" fontId="4" fillId="3" borderId="2" xfId="4" applyFill="1" applyBorder="1" applyProtection="1">
      <protection locked="0"/>
    </xf>
    <xf numFmtId="0" fontId="9" fillId="8" borderId="6" xfId="0" applyFont="1" applyFill="1" applyBorder="1" applyAlignment="1">
      <alignment horizontal="center" vertical="center"/>
    </xf>
  </cellXfs>
  <cellStyles count="5">
    <cellStyle name="Comma" xfId="1" builtinId="3"/>
    <cellStyle name="Input" xfId="3" builtinId="20"/>
    <cellStyle name="Input 2" xf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127</v>
      </c>
      <c r="B2" t="s">
        <v>128</v>
      </c>
      <c r="C2">
        <v>0</v>
      </c>
      <c r="D2">
        <v>4</v>
      </c>
    </row>
    <row r="3" spans="1:4" x14ac:dyDescent="0.2">
      <c r="A3" t="s">
        <v>129</v>
      </c>
      <c r="B3" s="1" t="s">
        <v>134</v>
      </c>
      <c r="C3">
        <v>5</v>
      </c>
      <c r="D3">
        <v>14</v>
      </c>
    </row>
    <row r="4" spans="1:4" x14ac:dyDescent="0.2">
      <c r="A4" t="s">
        <v>130</v>
      </c>
      <c r="B4" s="2" t="s">
        <v>136</v>
      </c>
      <c r="C4">
        <v>15</v>
      </c>
      <c r="D4">
        <v>64</v>
      </c>
    </row>
    <row r="5" spans="1:4" x14ac:dyDescent="0.2">
      <c r="A5" t="s">
        <v>131</v>
      </c>
      <c r="B5" s="2" t="s">
        <v>135</v>
      </c>
      <c r="C5">
        <v>65</v>
      </c>
      <c r="D5">
        <v>99</v>
      </c>
    </row>
    <row r="6" spans="1:4" x14ac:dyDescent="0.2">
      <c r="A6" t="s">
        <v>132</v>
      </c>
      <c r="B6" t="s">
        <v>132</v>
      </c>
    </row>
    <row r="7" spans="1:4" x14ac:dyDescent="0.2">
      <c r="A7" t="s">
        <v>133</v>
      </c>
      <c r="B7" t="s">
        <v>137</v>
      </c>
    </row>
    <row r="8" spans="1:4" x14ac:dyDescent="0.2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O4" sqref="O4:T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O4" s="13">
        <v>2966</v>
      </c>
      <c r="P4" s="13">
        <v>3052</v>
      </c>
      <c r="Q4" s="13">
        <v>3591</v>
      </c>
      <c r="R4" s="13">
        <v>3405</v>
      </c>
      <c r="S4" s="13">
        <v>2922</v>
      </c>
      <c r="T4" s="13">
        <v>2912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 x14ac:dyDescent="0.2">
      <c r="A55" t="s">
        <v>60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 t="str">
        <f t="shared" si="6"/>
        <v>N.A.</v>
      </c>
      <c r="D58" t="s">
        <v>12</v>
      </c>
      <c r="L58">
        <v>0.92829148212076928</v>
      </c>
      <c r="M58">
        <v>0.95518212638357891</v>
      </c>
      <c r="N58">
        <v>0.97387903925060948</v>
      </c>
      <c r="O58">
        <v>0.89660710154197909</v>
      </c>
      <c r="P58">
        <v>0.90918202856756658</v>
      </c>
      <c r="Q58">
        <v>0.91034463579013647</v>
      </c>
      <c r="R58">
        <v>0.89550554984073139</v>
      </c>
      <c r="S58">
        <v>0.86176343264705846</v>
      </c>
    </row>
    <row r="59" spans="1:20" x14ac:dyDescent="0.2">
      <c r="A59" t="str">
        <f>'Population Definitions'!$A$5</f>
        <v>Gen 65+</v>
      </c>
      <c r="B59" t="s">
        <v>10</v>
      </c>
      <c r="C59" t="str">
        <f t="shared" si="6"/>
        <v>N.A.</v>
      </c>
      <c r="D59" t="s">
        <v>12</v>
      </c>
      <c r="L59">
        <v>0.94576761544938115</v>
      </c>
      <c r="M59">
        <v>0.97215514356479471</v>
      </c>
      <c r="N59">
        <v>0.98625094652982781</v>
      </c>
      <c r="O59">
        <v>0.89513370052044394</v>
      </c>
      <c r="P59">
        <v>0.90743090887470024</v>
      </c>
      <c r="Q59">
        <v>0.91018576536847262</v>
      </c>
      <c r="R59">
        <v>0.89666568402045643</v>
      </c>
      <c r="S59">
        <v>0.8618030284673428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6" workbookViewId="0">
      <selection activeCell="C13" sqref="C1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82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 x14ac:dyDescent="0.2">
      <c r="A10" t="s">
        <v>83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 x14ac:dyDescent="0.2">
      <c r="A19" t="s">
        <v>84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 x14ac:dyDescent="0.2">
      <c r="A28" t="s">
        <v>85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 t="str">
        <f t="shared" si="2"/>
        <v>N.A.</v>
      </c>
      <c r="D31" t="s">
        <v>12</v>
      </c>
      <c r="N31">
        <v>0.82041426436045273</v>
      </c>
      <c r="O31">
        <v>0.80981899330523188</v>
      </c>
      <c r="P31">
        <v>0.83465259454705365</v>
      </c>
      <c r="Q31">
        <v>0.85235535883654756</v>
      </c>
      <c r="R31">
        <v>0.86232657417289216</v>
      </c>
      <c r="S31">
        <v>0.86418786692759297</v>
      </c>
      <c r="T31">
        <v>0.52094794752433349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 x14ac:dyDescent="0.2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 x14ac:dyDescent="0.2">
      <c r="A46" t="s">
        <v>88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 x14ac:dyDescent="0.2">
      <c r="A55" t="s">
        <v>89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 x14ac:dyDescent="0.2">
      <c r="A64" t="s">
        <v>90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 x14ac:dyDescent="0.2">
      <c r="A73" t="s">
        <v>92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 x14ac:dyDescent="0.2">
      <c r="A82" t="s">
        <v>93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 x14ac:dyDescent="0.2">
      <c r="A91" t="s">
        <v>94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 x14ac:dyDescent="0.2">
      <c r="A100" t="s">
        <v>95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 x14ac:dyDescent="0.2">
      <c r="A109" t="s">
        <v>103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 x14ac:dyDescent="0.2">
      <c r="A118" t="s">
        <v>104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 x14ac:dyDescent="0.2">
      <c r="A127" t="s">
        <v>105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 x14ac:dyDescent="0.2">
      <c r="A136" t="s">
        <v>106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 x14ac:dyDescent="0.2">
      <c r="A145" t="s">
        <v>108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 x14ac:dyDescent="0.2">
      <c r="A154" t="s">
        <v>109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 x14ac:dyDescent="0.2">
      <c r="A163" t="s">
        <v>110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 x14ac:dyDescent="0.2">
      <c r="A172" t="s">
        <v>111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 x14ac:dyDescent="0.2">
      <c r="A181" t="s">
        <v>113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 x14ac:dyDescent="0.2">
      <c r="A190" t="s">
        <v>114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 x14ac:dyDescent="0.2">
      <c r="A199" t="s">
        <v>115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 x14ac:dyDescent="0.2">
      <c r="A208" t="s">
        <v>116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 x14ac:dyDescent="0.2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 x14ac:dyDescent="0.2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 x14ac:dyDescent="0.2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 x14ac:dyDescent="0.2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 x14ac:dyDescent="0.2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 x14ac:dyDescent="0.2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 x14ac:dyDescent="0.2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64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 x14ac:dyDescent="0.2">
      <c r="A37" t="s">
        <v>65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 x14ac:dyDescent="0.2">
      <c r="A46" t="s">
        <v>66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 x14ac:dyDescent="0.2">
      <c r="A55" t="s">
        <v>67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 x14ac:dyDescent="0.2">
      <c r="A64" t="s">
        <v>68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 x14ac:dyDescent="0.2">
      <c r="A73" t="s">
        <v>69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 x14ac:dyDescent="0.2">
      <c r="A82" t="s">
        <v>70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 x14ac:dyDescent="0.2">
      <c r="A91" t="s">
        <v>71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 x14ac:dyDescent="0.2">
      <c r="A100" t="s">
        <v>72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 x14ac:dyDescent="0.2">
      <c r="A109" t="s">
        <v>73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 x14ac:dyDescent="0.2">
      <c r="A118" t="s">
        <v>74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 x14ac:dyDescent="0.2">
      <c r="A127" t="s">
        <v>75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 x14ac:dyDescent="0.2">
      <c r="A136" t="s">
        <v>86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 x14ac:dyDescent="0.2">
      <c r="A145" t="s">
        <v>91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 x14ac:dyDescent="0.2">
      <c r="A154" t="s">
        <v>107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 x14ac:dyDescent="0.2">
      <c r="A163" t="s">
        <v>112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 x14ac:dyDescent="0.2">
      <c r="A172" t="s">
        <v>121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 x14ac:dyDescent="0.2">
      <c r="A181" t="s">
        <v>122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 x14ac:dyDescent="0.2">
      <c r="A190" t="s">
        <v>123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 x14ac:dyDescent="0.2">
      <c r="A199" t="s">
        <v>124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 x14ac:dyDescent="0.2">
      <c r="A208" t="s">
        <v>125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 x14ac:dyDescent="0.2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 x14ac:dyDescent="0.2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 x14ac:dyDescent="0.2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 x14ac:dyDescent="0.2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 x14ac:dyDescent="0.2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 x14ac:dyDescent="0.2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 x14ac:dyDescent="0.2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 x14ac:dyDescent="0.2">
      <c r="A217" t="s">
        <v>126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 x14ac:dyDescent="0.2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 x14ac:dyDescent="0.2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 x14ac:dyDescent="0.2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 x14ac:dyDescent="0.2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 x14ac:dyDescent="0.2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 x14ac:dyDescent="0.2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 x14ac:dyDescent="0.2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57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58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59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61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62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63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96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 x14ac:dyDescent="0.2">
      <c r="A10" t="s">
        <v>97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 x14ac:dyDescent="0.2">
      <c r="A19" t="s">
        <v>98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 x14ac:dyDescent="0.2">
      <c r="A28" t="s">
        <v>99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 x14ac:dyDescent="0.2">
      <c r="A37" t="s">
        <v>100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f t="shared" ref="C38:C44" si="3">IF(SUMPRODUCT(--(E38:T38&lt;&gt;""))=0,3,"N.A.")</f>
        <v>3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f t="shared" si="3"/>
        <v>3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f t="shared" si="3"/>
        <v>3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f t="shared" si="3"/>
        <v>3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f t="shared" si="3"/>
        <v>3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f t="shared" si="3"/>
        <v>3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f t="shared" si="3"/>
        <v>3</v>
      </c>
      <c r="D44" t="s">
        <v>12</v>
      </c>
    </row>
    <row r="46" spans="1:20" x14ac:dyDescent="0.2">
      <c r="A46" t="s">
        <v>101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76</v>
      </c>
      <c r="C47">
        <f t="shared" ref="C47:C53" si="4">IF(SUMPRODUCT(--(E47:T47&lt;&gt;""))=0,2,"N.A.")</f>
        <v>2</v>
      </c>
      <c r="D47" t="s">
        <v>12</v>
      </c>
    </row>
    <row r="48" spans="1:20" x14ac:dyDescent="0.2">
      <c r="A48" t="str">
        <f>'Population Definitions'!$A$3</f>
        <v>Gen 5-14</v>
      </c>
      <c r="B48" t="s">
        <v>76</v>
      </c>
      <c r="C48">
        <f t="shared" si="4"/>
        <v>2</v>
      </c>
      <c r="D48" t="s">
        <v>12</v>
      </c>
    </row>
    <row r="49" spans="1:20" x14ac:dyDescent="0.2">
      <c r="A49" t="str">
        <f>'Population Definitions'!$A$4</f>
        <v>Gen 15-64</v>
      </c>
      <c r="B49" t="s">
        <v>76</v>
      </c>
      <c r="C49">
        <f t="shared" si="4"/>
        <v>2</v>
      </c>
      <c r="D49" t="s">
        <v>12</v>
      </c>
    </row>
    <row r="50" spans="1:20" x14ac:dyDescent="0.2">
      <c r="A50" t="str">
        <f>'Population Definitions'!$A$5</f>
        <v>Gen 65+</v>
      </c>
      <c r="B50" t="s">
        <v>76</v>
      </c>
      <c r="C50">
        <f t="shared" si="4"/>
        <v>2</v>
      </c>
      <c r="D50" t="s">
        <v>12</v>
      </c>
    </row>
    <row r="51" spans="1:20" x14ac:dyDescent="0.2">
      <c r="A51" t="str">
        <f>'Population Definitions'!$A$6</f>
        <v>HIV 15+</v>
      </c>
      <c r="B51" t="s">
        <v>76</v>
      </c>
      <c r="C51">
        <f t="shared" si="4"/>
        <v>2</v>
      </c>
      <c r="D51" t="s">
        <v>12</v>
      </c>
    </row>
    <row r="52" spans="1:20" x14ac:dyDescent="0.2">
      <c r="A52" t="str">
        <f>'Population Definitions'!$A$7</f>
        <v>Prisoners</v>
      </c>
      <c r="B52" t="s">
        <v>76</v>
      </c>
      <c r="C52">
        <f t="shared" si="4"/>
        <v>2</v>
      </c>
      <c r="D52" t="s">
        <v>12</v>
      </c>
    </row>
    <row r="53" spans="1:20" x14ac:dyDescent="0.2">
      <c r="A53" t="str">
        <f>'Population Definitions'!$A$8</f>
        <v>Population 7</v>
      </c>
      <c r="B53" t="s">
        <v>76</v>
      </c>
      <c r="C53">
        <f t="shared" si="4"/>
        <v>2</v>
      </c>
      <c r="D53" t="s">
        <v>12</v>
      </c>
    </row>
    <row r="55" spans="1:20" x14ac:dyDescent="0.2">
      <c r="A55" t="s">
        <v>102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76</v>
      </c>
      <c r="C56">
        <f t="shared" ref="C56:C62" si="5">IF(SUMPRODUCT(--(E56:T56&lt;&gt;""))=0,1,"N.A.")</f>
        <v>1</v>
      </c>
      <c r="D56" t="s">
        <v>12</v>
      </c>
    </row>
    <row r="57" spans="1:20" x14ac:dyDescent="0.2">
      <c r="A57" t="str">
        <f>'Population Definitions'!$A$3</f>
        <v>Gen 5-14</v>
      </c>
      <c r="B57" t="s">
        <v>76</v>
      </c>
      <c r="C57">
        <f t="shared" si="5"/>
        <v>1</v>
      </c>
      <c r="D57" t="s">
        <v>12</v>
      </c>
    </row>
    <row r="58" spans="1:20" x14ac:dyDescent="0.2">
      <c r="A58" t="str">
        <f>'Population Definitions'!$A$4</f>
        <v>Gen 15-64</v>
      </c>
      <c r="B58" t="s">
        <v>76</v>
      </c>
      <c r="C58">
        <f t="shared" si="5"/>
        <v>1</v>
      </c>
      <c r="D58" t="s">
        <v>12</v>
      </c>
    </row>
    <row r="59" spans="1:20" x14ac:dyDescent="0.2">
      <c r="A59" t="str">
        <f>'Population Definitions'!$A$5</f>
        <v>Gen 65+</v>
      </c>
      <c r="B59" t="s">
        <v>76</v>
      </c>
      <c r="C59">
        <f t="shared" si="5"/>
        <v>1</v>
      </c>
      <c r="D59" t="s">
        <v>12</v>
      </c>
    </row>
    <row r="60" spans="1:20" x14ac:dyDescent="0.2">
      <c r="A60" t="str">
        <f>'Population Definitions'!$A$6</f>
        <v>HIV 15+</v>
      </c>
      <c r="B60" t="s">
        <v>76</v>
      </c>
      <c r="C60">
        <f t="shared" si="5"/>
        <v>1</v>
      </c>
      <c r="D60" t="s">
        <v>12</v>
      </c>
    </row>
    <row r="61" spans="1:20" x14ac:dyDescent="0.2">
      <c r="A61" t="str">
        <f>'Population Definitions'!$A$7</f>
        <v>Prisoners</v>
      </c>
      <c r="B61" t="s">
        <v>76</v>
      </c>
      <c r="C61">
        <f t="shared" si="5"/>
        <v>1</v>
      </c>
      <c r="D61" t="s">
        <v>12</v>
      </c>
    </row>
    <row r="62" spans="1:20" x14ac:dyDescent="0.2">
      <c r="A62" t="str">
        <f>'Population Definitions'!$A$8</f>
        <v>Population 7</v>
      </c>
      <c r="B62" t="s">
        <v>76</v>
      </c>
      <c r="C62">
        <f t="shared" si="5"/>
        <v>1</v>
      </c>
      <c r="D62" t="s">
        <v>12</v>
      </c>
    </row>
    <row r="64" spans="1:20" x14ac:dyDescent="0.2">
      <c r="A64" t="s">
        <v>117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 x14ac:dyDescent="0.2">
      <c r="A73" t="s">
        <v>118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 x14ac:dyDescent="0.2">
      <c r="A82" t="s">
        <v>119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 x14ac:dyDescent="0.2">
      <c r="A91" t="s">
        <v>120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 x14ac:dyDescent="0.2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 x14ac:dyDescent="0.2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9" workbookViewId="0">
      <selection activeCell="G22" sqref="G22"/>
    </sheetView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 x14ac:dyDescent="0.2">
      <c r="A2" t="str">
        <f>'Population Definitions'!$B$2</f>
        <v>0-4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2">
      <c r="A3" t="str">
        <f>'Population Definitions'!$B$3</f>
        <v>5-14</v>
      </c>
      <c r="B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</row>
    <row r="4" spans="1:8" x14ac:dyDescent="0.2">
      <c r="A4" t="str">
        <f>'Population Definitions'!$B$4</f>
        <v>15-64</v>
      </c>
      <c r="B4" t="s">
        <v>6</v>
      </c>
      <c r="C4" t="s">
        <v>6</v>
      </c>
      <c r="E4" t="s">
        <v>6</v>
      </c>
      <c r="F4" t="s">
        <v>6</v>
      </c>
      <c r="G4" t="s">
        <v>6</v>
      </c>
      <c r="H4" t="s">
        <v>6</v>
      </c>
    </row>
    <row r="5" spans="1:8" x14ac:dyDescent="0.2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 x14ac:dyDescent="0.2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 x14ac:dyDescent="0.2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 x14ac:dyDescent="0.2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 x14ac:dyDescent="0.2">
      <c r="A10" t="s">
        <v>139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 x14ac:dyDescent="0.2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 x14ac:dyDescent="0.2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2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6</v>
      </c>
      <c r="G13" t="s">
        <v>6</v>
      </c>
      <c r="H13" t="s">
        <v>6</v>
      </c>
    </row>
    <row r="14" spans="1:8" x14ac:dyDescent="0.2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 x14ac:dyDescent="0.2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 x14ac:dyDescent="0.2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 x14ac:dyDescent="0.2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 x14ac:dyDescent="0.2">
      <c r="A19" t="s">
        <v>140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 x14ac:dyDescent="0.2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 x14ac:dyDescent="0.2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 x14ac:dyDescent="0.2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6</v>
      </c>
      <c r="H22" t="s">
        <v>6</v>
      </c>
    </row>
    <row r="23" spans="1:8" x14ac:dyDescent="0.2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138</v>
      </c>
      <c r="H23" t="s">
        <v>6</v>
      </c>
    </row>
    <row r="24" spans="1:8" x14ac:dyDescent="0.2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 x14ac:dyDescent="0.2">
      <c r="A25" t="str">
        <f>'Population Definitions'!$B$7</f>
        <v>Pris</v>
      </c>
      <c r="B25" t="s">
        <v>6</v>
      </c>
      <c r="C25" t="s">
        <v>6</v>
      </c>
      <c r="D25" t="s">
        <v>138</v>
      </c>
      <c r="E25" t="s">
        <v>138</v>
      </c>
      <c r="F25" t="s">
        <v>6</v>
      </c>
      <c r="H25" t="s">
        <v>6</v>
      </c>
    </row>
    <row r="26" spans="1:8" x14ac:dyDescent="0.2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 x14ac:dyDescent="0.2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 x14ac:dyDescent="0.2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 x14ac:dyDescent="0.2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 x14ac:dyDescent="0.2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 x14ac:dyDescent="0.2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 x14ac:dyDescent="0.2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 x14ac:dyDescent="0.2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 x14ac:dyDescent="0.2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67" workbookViewId="0">
      <selection activeCell="F80" sqref="F80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 x14ac:dyDescent="0.2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>
        <v>0.03</v>
      </c>
      <c r="F17" t="str">
        <f t="shared" si="1"/>
        <v/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 x14ac:dyDescent="0.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 t="shared" si="3"/>
        <v/>
      </c>
      <c r="E62">
        <v>0.05</v>
      </c>
      <c r="F62" t="str">
        <f t="shared" si="5"/>
        <v/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0.02</v>
      </c>
      <c r="F68" t="str">
        <f t="shared" si="5"/>
        <v>OR</v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0.05</v>
      </c>
      <c r="F78" t="str">
        <f t="shared" si="5"/>
        <v>OR</v>
      </c>
    </row>
    <row r="79" spans="1:6" x14ac:dyDescent="0.2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0.02</v>
      </c>
      <c r="F79" t="str">
        <f t="shared" si="5"/>
        <v>OR</v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 x14ac:dyDescent="0.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 x14ac:dyDescent="0.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 x14ac:dyDescent="0.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 x14ac:dyDescent="0.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 x14ac:dyDescent="0.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 x14ac:dyDescent="0.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 x14ac:dyDescent="0.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 x14ac:dyDescent="0.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2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2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2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2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2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2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2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2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2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2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2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2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2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2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2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2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2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2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2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2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2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2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 x14ac:dyDescent="0.2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 x14ac:dyDescent="0.2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 x14ac:dyDescent="0.2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 x14ac:dyDescent="0.2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 x14ac:dyDescent="0.2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 x14ac:dyDescent="0.2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 x14ac:dyDescent="0.2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 x14ac:dyDescent="0.2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 x14ac:dyDescent="0.2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 x14ac:dyDescent="0.2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 x14ac:dyDescent="0.2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 x14ac:dyDescent="0.2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 x14ac:dyDescent="0.2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  <col min="5" max="5" width="10.1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ht="16" x14ac:dyDescent="0.2">
      <c r="A2" t="str">
        <f>'Population Definitions'!$A$2</f>
        <v>Gen 0-4</v>
      </c>
      <c r="B2" t="s">
        <v>11</v>
      </c>
      <c r="C2" t="str">
        <f t="shared" ref="C2:C8" si="0">IF(SUMPRODUCT(--(E2:T2&lt;&gt;""))=0,1000000,"N.A.")</f>
        <v>N.A.</v>
      </c>
      <c r="D2" t="s">
        <v>12</v>
      </c>
      <c r="E2" s="3">
        <v>460895</v>
      </c>
      <c r="F2" s="3">
        <v>454919</v>
      </c>
      <c r="G2" s="3">
        <v>449853</v>
      </c>
      <c r="H2" s="3">
        <v>445935</v>
      </c>
      <c r="I2" s="3">
        <v>445183</v>
      </c>
      <c r="J2" s="3">
        <v>449370</v>
      </c>
      <c r="K2" s="3">
        <v>462460</v>
      </c>
      <c r="L2" s="3">
        <v>472794</v>
      </c>
      <c r="M2" s="3">
        <v>482564</v>
      </c>
      <c r="N2" s="3">
        <v>494176</v>
      </c>
      <c r="O2" s="3">
        <v>509391</v>
      </c>
      <c r="P2" s="3">
        <v>526635</v>
      </c>
      <c r="Q2" s="3">
        <v>545959</v>
      </c>
      <c r="R2" s="3">
        <v>564931</v>
      </c>
      <c r="S2" s="3">
        <v>579119</v>
      </c>
      <c r="T2" s="3">
        <v>586330</v>
      </c>
    </row>
    <row r="3" spans="1:20" ht="16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 s="4">
        <v>1378121</v>
      </c>
      <c r="F3" s="4">
        <v>1311002</v>
      </c>
      <c r="G3" s="4">
        <v>1241841</v>
      </c>
      <c r="H3" s="4">
        <v>1174143</v>
      </c>
      <c r="I3" s="4">
        <v>1111714</v>
      </c>
      <c r="J3" s="4">
        <v>1056221</v>
      </c>
      <c r="K3" s="4">
        <v>1006743</v>
      </c>
      <c r="L3" s="4">
        <v>966711</v>
      </c>
      <c r="M3" s="4">
        <v>936285</v>
      </c>
      <c r="N3" s="4">
        <v>914507</v>
      </c>
      <c r="O3" s="4">
        <v>899809</v>
      </c>
      <c r="P3" s="4">
        <v>889270</v>
      </c>
      <c r="Q3" s="4">
        <v>890027</v>
      </c>
      <c r="R3" s="4">
        <v>901152</v>
      </c>
      <c r="S3" s="4">
        <v>919021</v>
      </c>
      <c r="T3" s="4">
        <v>939479</v>
      </c>
    </row>
    <row r="4" spans="1:20" ht="16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 s="3">
        <v>6772442.0000000009</v>
      </c>
      <c r="F4" s="3">
        <v>6761738</v>
      </c>
      <c r="G4" s="3">
        <v>6744970</v>
      </c>
      <c r="H4" s="3">
        <v>6727554</v>
      </c>
      <c r="I4" s="3">
        <v>6716837</v>
      </c>
      <c r="J4" s="3">
        <v>6717244</v>
      </c>
      <c r="K4" s="3">
        <v>6714551</v>
      </c>
      <c r="L4" s="3">
        <v>6725323</v>
      </c>
      <c r="M4" s="3">
        <v>6742074</v>
      </c>
      <c r="N4" s="3">
        <v>6754942</v>
      </c>
      <c r="O4" s="3">
        <v>6758057</v>
      </c>
      <c r="P4" s="3">
        <v>6744728</v>
      </c>
      <c r="Q4" s="3">
        <v>6725379</v>
      </c>
      <c r="R4" s="3">
        <v>6701386</v>
      </c>
      <c r="S4" s="3">
        <v>6674183</v>
      </c>
      <c r="T4" s="3">
        <v>6642412.9999999991</v>
      </c>
    </row>
    <row r="5" spans="1:20" ht="16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 s="3">
        <v>1340064.9999999988</v>
      </c>
      <c r="F5" s="3">
        <v>1363371.0000000007</v>
      </c>
      <c r="G5" s="3">
        <v>1388648.0000000007</v>
      </c>
      <c r="H5" s="3">
        <v>1410703.9999999981</v>
      </c>
      <c r="I5" s="3">
        <v>1421580.0000000005</v>
      </c>
      <c r="J5" s="3">
        <v>1417308.9999999995</v>
      </c>
      <c r="K5" s="3">
        <v>1410012.0000000007</v>
      </c>
      <c r="L5" s="3">
        <v>1390770</v>
      </c>
      <c r="M5" s="3">
        <v>1365071</v>
      </c>
      <c r="N5" s="3">
        <v>1341238.0000000002</v>
      </c>
      <c r="O5" s="3">
        <v>1324413.0000000005</v>
      </c>
      <c r="P5" s="3">
        <v>1326593.0000000002</v>
      </c>
      <c r="Q5" s="3">
        <v>1329152.9999999995</v>
      </c>
      <c r="R5" s="3">
        <v>1329385</v>
      </c>
      <c r="S5" s="3">
        <v>1327665.0000000014</v>
      </c>
      <c r="T5" s="3">
        <v>1327603.9999999995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1000000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 s="5">
        <v>29000</v>
      </c>
      <c r="D7" t="s">
        <v>12</v>
      </c>
      <c r="E7" s="5"/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0"/>
  <sheetViews>
    <sheetView zoomScale="75" workbookViewId="0">
      <selection activeCell="H8" sqref="H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ht="16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 s="6">
        <v>4185</v>
      </c>
      <c r="I4" s="6">
        <v>4504.29</v>
      </c>
      <c r="J4" s="6">
        <v>4301.28</v>
      </c>
      <c r="K4" s="6">
        <v>4371.68</v>
      </c>
      <c r="L4" s="6">
        <v>4056.8</v>
      </c>
      <c r="M4" s="6">
        <v>3662.56</v>
      </c>
      <c r="N4" s="6">
        <v>3870.63</v>
      </c>
      <c r="O4" s="6">
        <v>3621</v>
      </c>
      <c r="P4" s="6">
        <v>3438</v>
      </c>
      <c r="Q4" s="6">
        <v>3214</v>
      </c>
      <c r="R4" s="6">
        <v>2983</v>
      </c>
      <c r="S4" s="6">
        <v>2669</v>
      </c>
      <c r="T4" s="6">
        <v>2407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11">
        <v>542</v>
      </c>
      <c r="P5" s="11">
        <v>450</v>
      </c>
      <c r="Q5" s="11">
        <v>523</v>
      </c>
      <c r="R5" s="11">
        <v>525</v>
      </c>
      <c r="S5" s="11">
        <v>469</v>
      </c>
      <c r="T5" s="11">
        <v>532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 t="str">
        <f t="shared" si="0"/>
        <v>N.A.</v>
      </c>
      <c r="D7" t="s">
        <v>12</v>
      </c>
      <c r="H7" s="11">
        <v>411</v>
      </c>
      <c r="I7" s="11">
        <v>372</v>
      </c>
      <c r="J7" s="11">
        <v>364</v>
      </c>
      <c r="K7" s="11">
        <v>230</v>
      </c>
      <c r="L7" s="11">
        <v>262</v>
      </c>
      <c r="M7" s="11">
        <v>243</v>
      </c>
      <c r="N7" s="11">
        <v>164</v>
      </c>
      <c r="O7" s="11">
        <v>151</v>
      </c>
      <c r="P7" s="11">
        <v>139</v>
      </c>
      <c r="Q7" s="11">
        <v>159</v>
      </c>
      <c r="R7" s="11">
        <v>106</v>
      </c>
      <c r="S7" s="11">
        <v>105</v>
      </c>
      <c r="T7" s="11">
        <v>83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ht="16" x14ac:dyDescent="0.2">
      <c r="A13" t="str">
        <f>'Population Definitions'!$A$4</f>
        <v>Gen 15-64</v>
      </c>
      <c r="B13" t="s">
        <v>11</v>
      </c>
      <c r="C13" t="str">
        <f t="shared" si="1"/>
        <v>N.A.</v>
      </c>
      <c r="D13" t="s">
        <v>12</v>
      </c>
      <c r="O13" s="7">
        <v>2401</v>
      </c>
      <c r="P13" s="7">
        <v>2632</v>
      </c>
      <c r="Q13" s="7">
        <v>2939</v>
      </c>
      <c r="R13" s="7">
        <v>2848</v>
      </c>
      <c r="S13" s="7">
        <v>2429</v>
      </c>
      <c r="T13" s="7">
        <v>2381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ht="16" x14ac:dyDescent="0.2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O22" s="9">
        <v>2091.7297289511453</v>
      </c>
      <c r="P22" s="9">
        <v>2152.8929835390945</v>
      </c>
      <c r="Q22" s="9">
        <v>2263.5001384020375</v>
      </c>
      <c r="R22" s="9">
        <v>2167.5532763207902</v>
      </c>
      <c r="S22" s="9">
        <v>1872.8881453154877</v>
      </c>
      <c r="T22" s="9">
        <v>1834.5161619598503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ht="16" x14ac:dyDescent="0.2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O31" s="9"/>
      <c r="P31" s="9"/>
      <c r="Q31" s="9"/>
      <c r="R31" s="9"/>
      <c r="S31" s="9">
        <v>703</v>
      </c>
      <c r="T31" s="9">
        <v>666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 t="str">
        <f t="shared" si="4"/>
        <v>N.A.</v>
      </c>
      <c r="D40" t="s">
        <v>12</v>
      </c>
      <c r="O40" s="10"/>
      <c r="P40" s="10"/>
      <c r="Q40" s="10"/>
      <c r="R40" s="10"/>
      <c r="S40" s="10">
        <v>126</v>
      </c>
      <c r="T40" s="10">
        <v>208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ht="16" x14ac:dyDescent="0.2">
      <c r="A49" t="str">
        <f>'Population Definitions'!$A$4</f>
        <v>Gen 15-64</v>
      </c>
      <c r="B49" t="s">
        <v>11</v>
      </c>
      <c r="C49" t="str">
        <f t="shared" si="5"/>
        <v>N.A.</v>
      </c>
      <c r="D49" t="s">
        <v>12</v>
      </c>
      <c r="O49" s="7">
        <v>1220</v>
      </c>
      <c r="P49" s="7">
        <v>806</v>
      </c>
      <c r="Q49" s="7">
        <v>275</v>
      </c>
      <c r="R49" s="7">
        <v>135</v>
      </c>
      <c r="S49" s="7">
        <v>240</v>
      </c>
      <c r="T49" s="8">
        <v>26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ht="16" x14ac:dyDescent="0.2">
      <c r="A58" t="str">
        <f>'Population Definitions'!$A$4</f>
        <v>Gen 15-64</v>
      </c>
      <c r="B58" t="s">
        <v>11</v>
      </c>
      <c r="C58" t="str">
        <f t="shared" si="6"/>
        <v>N.A.</v>
      </c>
      <c r="D58" t="s">
        <v>12</v>
      </c>
      <c r="O58" s="9">
        <v>1059.2702710488547</v>
      </c>
      <c r="P58" s="9">
        <v>649.10701646090547</v>
      </c>
      <c r="Q58" s="9">
        <v>207.49986159796271</v>
      </c>
      <c r="R58" s="9">
        <v>92.44672367920964</v>
      </c>
      <c r="S58" s="9">
        <v>177.11185468451231</v>
      </c>
      <c r="T58" s="8">
        <v>15.483838040149749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 x14ac:dyDescent="0.2">
      <c r="A73" t="s">
        <v>54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22" zoomScale="90" workbookViewId="0">
      <selection activeCell="E30" sqref="E30:E35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 t="str">
        <f t="shared" ref="C11:C17" si="1">IF(SUMPRODUCT(--(E11:T11&lt;&gt;""))=0,0,"N.A.")</f>
        <v>N.A.</v>
      </c>
      <c r="D11" t="s">
        <v>12</v>
      </c>
      <c r="E11">
        <v>2.3923019342800421E-3</v>
      </c>
      <c r="F11">
        <v>2.4237281801815268E-3</v>
      </c>
      <c r="G11">
        <v>2.4510228896995239E-3</v>
      </c>
      <c r="H11">
        <v>2.4725576597486179E-3</v>
      </c>
      <c r="I11">
        <v>2.4767342867989118E-3</v>
      </c>
      <c r="J11">
        <v>1.8229966397400807E-3</v>
      </c>
      <c r="K11">
        <v>1.7735587942740996E-3</v>
      </c>
      <c r="L11">
        <v>1.7347935887511263E-3</v>
      </c>
      <c r="M11">
        <v>1.6975986604885571E-3</v>
      </c>
      <c r="N11">
        <v>1.6597325649161433E-3</v>
      </c>
      <c r="O11">
        <v>1.1963305201701639E-3</v>
      </c>
      <c r="P11">
        <v>1.1571581835616697E-3</v>
      </c>
      <c r="Q11">
        <v>1.1162010334109338E-3</v>
      </c>
      <c r="R11">
        <v>1.0787158077712146E-3</v>
      </c>
      <c r="S11">
        <v>1.0522880444261023E-3</v>
      </c>
      <c r="T11">
        <v>9.339450480105061E-4</v>
      </c>
    </row>
    <row r="12" spans="1:20" x14ac:dyDescent="0.2">
      <c r="A12" t="str">
        <f>'Population Definitions'!$A$3</f>
        <v>Gen 5-14</v>
      </c>
      <c r="B12" t="s">
        <v>10</v>
      </c>
      <c r="C12" t="str">
        <f t="shared" si="1"/>
        <v>N.A.</v>
      </c>
      <c r="D12" t="s">
        <v>12</v>
      </c>
      <c r="E12">
        <v>2.6315749327613535E-4</v>
      </c>
      <c r="F12">
        <v>2.7781334325408809E-4</v>
      </c>
      <c r="G12">
        <v>2.9383133059601767E-4</v>
      </c>
      <c r="H12">
        <v>3.1033161406620767E-4</v>
      </c>
      <c r="I12">
        <v>3.2663618693436317E-4</v>
      </c>
      <c r="J12">
        <v>2.2687021414601345E-4</v>
      </c>
      <c r="K12">
        <v>2.3523059114875078E-4</v>
      </c>
      <c r="L12">
        <v>2.4394281655692446E-4</v>
      </c>
      <c r="M12">
        <v>2.4975205219861631E-4</v>
      </c>
      <c r="N12">
        <v>2.5383164649386706E-4</v>
      </c>
      <c r="O12">
        <v>2.1545762254433415E-4</v>
      </c>
      <c r="P12">
        <v>2.1639792950101517E-4</v>
      </c>
      <c r="Q12">
        <v>2.1372643016938321E-4</v>
      </c>
      <c r="R12">
        <v>2.0957083679263045E-4</v>
      </c>
      <c r="S12">
        <v>2.0500724337638203E-4</v>
      </c>
      <c r="T12">
        <v>2.0210332558431182E-4</v>
      </c>
    </row>
    <row r="13" spans="1:20" x14ac:dyDescent="0.2">
      <c r="A13" t="str">
        <f>'Population Definitions'!$A$4</f>
        <v>Gen 15-64</v>
      </c>
      <c r="B13" t="s">
        <v>10</v>
      </c>
      <c r="C13" t="str">
        <f t="shared" si="1"/>
        <v>N.A.</v>
      </c>
      <c r="D13" t="s">
        <v>12</v>
      </c>
      <c r="E13">
        <v>6.9867074904443605E-3</v>
      </c>
      <c r="F13">
        <v>6.9803096481999144E-3</v>
      </c>
      <c r="G13">
        <v>7.0099970051757075E-3</v>
      </c>
      <c r="H13">
        <v>6.9805174733640184E-3</v>
      </c>
      <c r="I13">
        <v>6.9842905596786088E-3</v>
      </c>
      <c r="J13">
        <v>6.5594408957006757E-3</v>
      </c>
      <c r="K13">
        <v>6.5809302811163381E-3</v>
      </c>
      <c r="L13">
        <v>6.5913091460439886E-3</v>
      </c>
      <c r="M13">
        <v>6.5853289358734409E-3</v>
      </c>
      <c r="N13">
        <v>6.5863464112645214E-3</v>
      </c>
      <c r="O13">
        <v>6.544625474452199E-3</v>
      </c>
      <c r="P13">
        <v>6.5604655962405011E-3</v>
      </c>
      <c r="Q13">
        <v>6.5936307827410183E-3</v>
      </c>
      <c r="R13">
        <v>6.634871614618231E-3</v>
      </c>
      <c r="S13">
        <v>6.6769062220799168E-3</v>
      </c>
      <c r="T13">
        <v>6.7560931547014621E-3</v>
      </c>
    </row>
    <row r="14" spans="1:20" x14ac:dyDescent="0.2">
      <c r="A14" t="str">
        <f>'Population Definitions'!$A$5</f>
        <v>Gen 65+</v>
      </c>
      <c r="B14" t="s">
        <v>10</v>
      </c>
      <c r="C14" t="str">
        <f t="shared" si="1"/>
        <v>N.A.</v>
      </c>
      <c r="D14" t="s">
        <v>12</v>
      </c>
      <c r="E14">
        <v>7.5742089562819775E-2</v>
      </c>
      <c r="F14">
        <v>7.4450622941224315E-2</v>
      </c>
      <c r="G14">
        <v>7.3094618650658735E-2</v>
      </c>
      <c r="H14">
        <v>7.1964553868139686E-2</v>
      </c>
      <c r="I14">
        <v>7.1398161904359908E-2</v>
      </c>
      <c r="J14">
        <v>6.9457055589148178E-2</v>
      </c>
      <c r="K14">
        <v>6.9831456753559507E-2</v>
      </c>
      <c r="L14">
        <v>7.0793482027941348E-2</v>
      </c>
      <c r="M14">
        <v>7.2125680642252304E-2</v>
      </c>
      <c r="N14">
        <v>7.3400631357000007E-2</v>
      </c>
      <c r="O14">
        <v>6.689550238483008E-2</v>
      </c>
      <c r="P14">
        <v>6.6792120869023114E-2</v>
      </c>
      <c r="Q14">
        <v>6.6661231626456874E-2</v>
      </c>
      <c r="R14">
        <v>6.6655633620057386E-2</v>
      </c>
      <c r="S14">
        <v>6.6752994731351586E-2</v>
      </c>
      <c r="T14">
        <v>6.9013747322243704E-2</v>
      </c>
    </row>
    <row r="15" spans="1:20" x14ac:dyDescent="0.2">
      <c r="A15" t="str">
        <f>'Population Definitions'!$A$6</f>
        <v>HIV 15+</v>
      </c>
      <c r="B15" t="s">
        <v>10</v>
      </c>
      <c r="C15" t="str">
        <f t="shared" si="1"/>
        <v>N.A.</v>
      </c>
      <c r="D15" t="s">
        <v>12</v>
      </c>
      <c r="E15">
        <v>6.9867074904443605E-3</v>
      </c>
      <c r="F15">
        <v>6.9803096481999144E-3</v>
      </c>
      <c r="G15">
        <v>7.0099970051757075E-3</v>
      </c>
      <c r="H15">
        <v>6.9805174733640184E-3</v>
      </c>
      <c r="I15">
        <v>6.9842905596786088E-3</v>
      </c>
      <c r="J15">
        <v>6.5594408957006757E-3</v>
      </c>
      <c r="K15">
        <v>6.5809302811163381E-3</v>
      </c>
      <c r="L15">
        <v>6.5913091460439886E-3</v>
      </c>
      <c r="M15">
        <v>6.5853289358734409E-3</v>
      </c>
      <c r="N15">
        <v>6.5863464112645214E-3</v>
      </c>
      <c r="O15">
        <v>6.544625474452199E-3</v>
      </c>
      <c r="P15">
        <v>6.5604655962405011E-3</v>
      </c>
      <c r="Q15">
        <v>6.5936307827410183E-3</v>
      </c>
      <c r="R15">
        <v>6.634871614618231E-3</v>
      </c>
      <c r="S15">
        <v>6.6769062220799168E-3</v>
      </c>
      <c r="T15">
        <v>6.7560931547014621E-3</v>
      </c>
    </row>
    <row r="16" spans="1:20" x14ac:dyDescent="0.2">
      <c r="A16" t="str">
        <f>'Population Definitions'!$A$7</f>
        <v>Prisoners</v>
      </c>
      <c r="B16" t="s">
        <v>10</v>
      </c>
      <c r="C16" t="str">
        <f t="shared" si="1"/>
        <v>N.A.</v>
      </c>
      <c r="D16" t="s">
        <v>12</v>
      </c>
      <c r="E16">
        <v>1.3973414980888721E-2</v>
      </c>
      <c r="F16">
        <v>1.3960619296399829E-2</v>
      </c>
      <c r="G16">
        <v>1.4019994010351415E-2</v>
      </c>
      <c r="H16">
        <v>1.3961034946728037E-2</v>
      </c>
      <c r="I16">
        <v>1.3968581119357218E-2</v>
      </c>
      <c r="J16">
        <v>1.3118881791401351E-2</v>
      </c>
      <c r="K16">
        <v>1.3161860562232676E-2</v>
      </c>
      <c r="L16">
        <v>1.3182618292087977E-2</v>
      </c>
      <c r="M16">
        <v>1.3170657871746882E-2</v>
      </c>
      <c r="N16">
        <v>1.3172692822529043E-2</v>
      </c>
      <c r="O16">
        <v>1.3089250948904398E-2</v>
      </c>
      <c r="P16">
        <v>1.3120931192481002E-2</v>
      </c>
      <c r="Q16">
        <v>1.3187261565482037E-2</v>
      </c>
      <c r="R16">
        <v>1.3269743229236462E-2</v>
      </c>
      <c r="S16">
        <v>1.3353812444159834E-2</v>
      </c>
      <c r="T16">
        <v>1.3512186309402924E-2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E20">
        <v>1</v>
      </c>
    </row>
    <row r="21" spans="1:20" x14ac:dyDescent="0.2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E21">
        <v>1</v>
      </c>
    </row>
    <row r="22" spans="1:20" x14ac:dyDescent="0.2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E22" s="14">
        <v>595</v>
      </c>
      <c r="F22" s="14">
        <v>700</v>
      </c>
      <c r="G22" s="14">
        <v>626</v>
      </c>
      <c r="H22" s="14">
        <v>911</v>
      </c>
      <c r="I22" s="14">
        <v>955</v>
      </c>
      <c r="J22" s="14">
        <v>1071</v>
      </c>
      <c r="K22" s="14">
        <v>888</v>
      </c>
      <c r="L22" s="14">
        <v>801</v>
      </c>
      <c r="M22" s="14">
        <v>733</v>
      </c>
      <c r="N22" s="14">
        <v>658</v>
      </c>
      <c r="O22" s="14">
        <v>696</v>
      </c>
      <c r="P22" s="14">
        <v>667</v>
      </c>
      <c r="Q22" s="14">
        <v>577</v>
      </c>
      <c r="R22" s="14">
        <v>481</v>
      </c>
      <c r="S22" s="14">
        <v>392</v>
      </c>
      <c r="T22" s="14">
        <v>348</v>
      </c>
    </row>
    <row r="23" spans="1:20" x14ac:dyDescent="0.2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E23">
        <v>1</v>
      </c>
    </row>
    <row r="24" spans="1:20" x14ac:dyDescent="0.2">
      <c r="A24" t="str">
        <f>'Population Definitions'!$A$6</f>
        <v>HIV 15+</v>
      </c>
      <c r="B24" t="s">
        <v>11</v>
      </c>
      <c r="C24" t="str">
        <f t="shared" si="2"/>
        <v>N.A.</v>
      </c>
      <c r="D24" t="s">
        <v>12</v>
      </c>
      <c r="E24">
        <v>1</v>
      </c>
    </row>
    <row r="25" spans="1:20" x14ac:dyDescent="0.2">
      <c r="A25" t="str">
        <f>'Population Definitions'!$A$7</f>
        <v>Prisoners</v>
      </c>
      <c r="B25" t="s">
        <v>11</v>
      </c>
      <c r="C25" t="str">
        <f t="shared" si="2"/>
        <v>N.A.</v>
      </c>
      <c r="D25" t="s">
        <v>12</v>
      </c>
      <c r="E25">
        <v>1</v>
      </c>
    </row>
    <row r="26" spans="1:20" x14ac:dyDescent="0.2">
      <c r="A26" t="str">
        <f>'Population Definitions'!$A$8</f>
        <v>Population 7</v>
      </c>
      <c r="B26" t="s">
        <v>11</v>
      </c>
      <c r="C26" t="str">
        <f t="shared" si="2"/>
        <v>N.A.</v>
      </c>
      <c r="D26" t="s">
        <v>12</v>
      </c>
      <c r="E26">
        <v>1</v>
      </c>
    </row>
    <row r="28" spans="1:20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 t="str">
        <f t="shared" ref="C29:C35" si="3">IF(SUMPRODUCT(--(E29:T29&lt;&gt;""))=0,0,"N.A.")</f>
        <v>N.A.</v>
      </c>
      <c r="D29" t="s">
        <v>12</v>
      </c>
      <c r="E29">
        <v>1</v>
      </c>
    </row>
    <row r="30" spans="1:20" x14ac:dyDescent="0.2">
      <c r="A30" t="str">
        <f>'Population Definitions'!$A$3</f>
        <v>Gen 5-14</v>
      </c>
      <c r="B30" t="s">
        <v>11</v>
      </c>
      <c r="C30" t="str">
        <f t="shared" si="3"/>
        <v>N.A.</v>
      </c>
      <c r="D30" t="s">
        <v>12</v>
      </c>
      <c r="E30">
        <v>1</v>
      </c>
    </row>
    <row r="31" spans="1:20" x14ac:dyDescent="0.2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E31">
        <v>1</v>
      </c>
    </row>
    <row r="32" spans="1:20" x14ac:dyDescent="0.2">
      <c r="A32" t="str">
        <f>'Population Definitions'!$A$5</f>
        <v>Gen 65+</v>
      </c>
      <c r="B32" t="s">
        <v>11</v>
      </c>
      <c r="C32" t="str">
        <f t="shared" si="3"/>
        <v>N.A.</v>
      </c>
      <c r="D32" t="s">
        <v>12</v>
      </c>
      <c r="E32">
        <v>1</v>
      </c>
    </row>
    <row r="33" spans="1:20" x14ac:dyDescent="0.2">
      <c r="A33" t="str">
        <f>'Population Definitions'!$A$6</f>
        <v>HIV 15+</v>
      </c>
      <c r="B33" t="s">
        <v>11</v>
      </c>
      <c r="C33" t="str">
        <f t="shared" si="3"/>
        <v>N.A.</v>
      </c>
      <c r="D33" t="s">
        <v>12</v>
      </c>
      <c r="E33">
        <v>1</v>
      </c>
    </row>
    <row r="34" spans="1:20" x14ac:dyDescent="0.2">
      <c r="A34" t="str">
        <f>'Population Definitions'!$A$7</f>
        <v>Prisoners</v>
      </c>
      <c r="B34" t="s">
        <v>11</v>
      </c>
      <c r="C34" t="str">
        <f t="shared" si="3"/>
        <v>N.A.</v>
      </c>
      <c r="D34" t="s">
        <v>12</v>
      </c>
      <c r="E34">
        <v>1</v>
      </c>
    </row>
    <row r="35" spans="1:20" x14ac:dyDescent="0.2">
      <c r="A35" t="str">
        <f>'Population Definitions'!$A$8</f>
        <v>Population 7</v>
      </c>
      <c r="B35" t="s">
        <v>11</v>
      </c>
      <c r="C35" t="str">
        <f t="shared" si="3"/>
        <v>N.A.</v>
      </c>
      <c r="D35" t="s">
        <v>12</v>
      </c>
      <c r="E35">
        <v>1</v>
      </c>
    </row>
    <row r="37" spans="1:20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141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142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143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 x14ac:dyDescent="0.2">
      <c r="A82" t="s">
        <v>144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 x14ac:dyDescent="0.2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 x14ac:dyDescent="0.2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 x14ac:dyDescent="0.2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 x14ac:dyDescent="0.2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 x14ac:dyDescent="0.2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 x14ac:dyDescent="0.2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 x14ac:dyDescent="0.2">
      <c r="A91" t="s">
        <v>145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1" x14ac:dyDescent="0.2">
      <c r="A100" t="s">
        <v>146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1" x14ac:dyDescent="0.2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1" x14ac:dyDescent="0.2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1" x14ac:dyDescent="0.2">
      <c r="A109" t="s">
        <v>56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1" ht="16" x14ac:dyDescent="0.2">
      <c r="A110" t="str">
        <f>'Population Definitions'!$A$2</f>
        <v>Gen 0-4</v>
      </c>
      <c r="B110" t="s">
        <v>11</v>
      </c>
      <c r="C110">
        <v>50000</v>
      </c>
      <c r="D110" t="s">
        <v>12</v>
      </c>
      <c r="E110" s="12">
        <v>90068.800000000003</v>
      </c>
      <c r="F110" s="12">
        <v>90068.800000000003</v>
      </c>
      <c r="G110" s="12">
        <v>90068.800000000003</v>
      </c>
      <c r="H110" s="12">
        <v>90068.800000000003</v>
      </c>
      <c r="I110" s="12">
        <v>90068.800000000003</v>
      </c>
      <c r="J110" s="12">
        <v>102352.40000000001</v>
      </c>
      <c r="K110" s="12">
        <v>102352.40000000001</v>
      </c>
      <c r="L110" s="12">
        <v>102352.40000000001</v>
      </c>
      <c r="M110" s="12">
        <v>102352.40000000001</v>
      </c>
      <c r="N110" s="12">
        <v>102352.40000000001</v>
      </c>
      <c r="O110" s="12">
        <v>111124.59999999999</v>
      </c>
      <c r="P110" s="12">
        <v>111124.59999999999</v>
      </c>
      <c r="Q110" s="12">
        <v>111124.59999999999</v>
      </c>
      <c r="R110" s="12">
        <v>111124.59999999999</v>
      </c>
      <c r="S110" s="12">
        <v>111124.59999999999</v>
      </c>
      <c r="T110" s="12">
        <v>109426.4</v>
      </c>
      <c r="U110" s="12">
        <v>109426.4</v>
      </c>
    </row>
    <row r="111" spans="1:21" x14ac:dyDescent="0.2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1" x14ac:dyDescent="0.2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 x14ac:dyDescent="0.2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 x14ac:dyDescent="0.2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 x14ac:dyDescent="0.2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 x14ac:dyDescent="0.2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2">
    <dataValidation type="list" showInputMessage="1" showErrorMessage="1" sqref="B110:B116 B11:B17 B2:B8">
      <formula1>"Fraction,Number"</formula1>
    </dataValidation>
    <dataValidation type="list" showInputMessage="1" showErrorMessage="1" sqref="B101:B107 B92:B98 B83:B89 B74:B80 B65:B71 B56:B62 B47:B53 B38:B44 B29:B35 B20:B26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workbookViewId="0">
      <selection activeCell="C39" sqref="C3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77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76</v>
      </c>
      <c r="C2">
        <f t="shared" ref="C2:C8" si="0">IF(SUMPRODUCT(--(E2:T2&lt;&gt;""))=0,2,"N.A.")</f>
        <v>2</v>
      </c>
      <c r="D2" t="s">
        <v>12</v>
      </c>
    </row>
    <row r="3" spans="1:20" x14ac:dyDescent="0.2">
      <c r="A3" t="str">
        <f>'Population Definitions'!$A$3</f>
        <v>Gen 5-14</v>
      </c>
      <c r="B3" t="s">
        <v>76</v>
      </c>
      <c r="C3">
        <f t="shared" si="0"/>
        <v>2</v>
      </c>
      <c r="D3" t="s">
        <v>12</v>
      </c>
    </row>
    <row r="4" spans="1:20" x14ac:dyDescent="0.2">
      <c r="A4" t="str">
        <f>'Population Definitions'!$A$4</f>
        <v>Gen 15-64</v>
      </c>
      <c r="B4" t="s">
        <v>76</v>
      </c>
      <c r="C4">
        <f t="shared" si="0"/>
        <v>2</v>
      </c>
      <c r="D4" t="s">
        <v>12</v>
      </c>
    </row>
    <row r="5" spans="1:20" x14ac:dyDescent="0.2">
      <c r="A5" t="str">
        <f>'Population Definitions'!$A$5</f>
        <v>Gen 65+</v>
      </c>
      <c r="B5" t="s">
        <v>76</v>
      </c>
      <c r="C5">
        <f t="shared" si="0"/>
        <v>2</v>
      </c>
      <c r="D5" t="s">
        <v>12</v>
      </c>
    </row>
    <row r="6" spans="1:20" x14ac:dyDescent="0.2">
      <c r="A6" t="str">
        <f>'Population Definitions'!$A$6</f>
        <v>HIV 15+</v>
      </c>
      <c r="B6" t="s">
        <v>76</v>
      </c>
      <c r="C6">
        <f t="shared" si="0"/>
        <v>2</v>
      </c>
      <c r="D6" t="s">
        <v>12</v>
      </c>
    </row>
    <row r="7" spans="1:20" x14ac:dyDescent="0.2">
      <c r="A7" t="str">
        <f>'Population Definitions'!$A$7</f>
        <v>Prisoners</v>
      </c>
      <c r="B7" t="s">
        <v>76</v>
      </c>
      <c r="C7">
        <f t="shared" si="0"/>
        <v>2</v>
      </c>
      <c r="D7" t="s">
        <v>12</v>
      </c>
    </row>
    <row r="8" spans="1:20" x14ac:dyDescent="0.2">
      <c r="A8" t="str">
        <f>'Population Definitions'!$A$8</f>
        <v>Population 7</v>
      </c>
      <c r="B8" t="s">
        <v>76</v>
      </c>
      <c r="C8">
        <f t="shared" si="0"/>
        <v>2</v>
      </c>
      <c r="D8" t="s">
        <v>12</v>
      </c>
    </row>
    <row r="10" spans="1:20" x14ac:dyDescent="0.2">
      <c r="A10" t="s">
        <v>78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76</v>
      </c>
      <c r="C11">
        <f t="shared" ref="C11:C17" si="1">IF(SUMPRODUCT(--(E11:T11&lt;&gt;""))=0,1,"N.A.")</f>
        <v>1</v>
      </c>
      <c r="D11" t="s">
        <v>12</v>
      </c>
    </row>
    <row r="12" spans="1:20" x14ac:dyDescent="0.2">
      <c r="A12" t="str">
        <f>'Population Definitions'!$A$3</f>
        <v>Gen 5-14</v>
      </c>
      <c r="B12" t="s">
        <v>76</v>
      </c>
      <c r="C12">
        <f t="shared" si="1"/>
        <v>1</v>
      </c>
      <c r="D12" t="s">
        <v>12</v>
      </c>
    </row>
    <row r="13" spans="1:20" x14ac:dyDescent="0.2">
      <c r="A13" t="str">
        <f>'Population Definitions'!$A$4</f>
        <v>Gen 15-64</v>
      </c>
      <c r="B13" t="s">
        <v>76</v>
      </c>
      <c r="C13">
        <f t="shared" si="1"/>
        <v>1</v>
      </c>
      <c r="D13" t="s">
        <v>12</v>
      </c>
    </row>
    <row r="14" spans="1:20" x14ac:dyDescent="0.2">
      <c r="A14" t="str">
        <f>'Population Definitions'!$A$5</f>
        <v>Gen 65+</v>
      </c>
      <c r="B14" t="s">
        <v>76</v>
      </c>
      <c r="C14">
        <f t="shared" si="1"/>
        <v>1</v>
      </c>
      <c r="D14" t="s">
        <v>12</v>
      </c>
    </row>
    <row r="15" spans="1:20" x14ac:dyDescent="0.2">
      <c r="A15" t="str">
        <f>'Population Definitions'!$A$6</f>
        <v>HIV 15+</v>
      </c>
      <c r="B15" t="s">
        <v>76</v>
      </c>
      <c r="C15">
        <f t="shared" si="1"/>
        <v>1</v>
      </c>
      <c r="D15" t="s">
        <v>12</v>
      </c>
    </row>
    <row r="16" spans="1:20" x14ac:dyDescent="0.2">
      <c r="A16" t="str">
        <f>'Population Definitions'!$A$7</f>
        <v>Prisoners</v>
      </c>
      <c r="B16" t="s">
        <v>76</v>
      </c>
      <c r="C16">
        <f t="shared" si="1"/>
        <v>1</v>
      </c>
      <c r="D16" t="s">
        <v>12</v>
      </c>
    </row>
    <row r="17" spans="1:20" x14ac:dyDescent="0.2">
      <c r="A17" t="str">
        <f>'Population Definitions'!$A$8</f>
        <v>Population 7</v>
      </c>
      <c r="B17" t="s">
        <v>76</v>
      </c>
      <c r="C17">
        <f t="shared" si="1"/>
        <v>1</v>
      </c>
      <c r="D17" t="s">
        <v>12</v>
      </c>
    </row>
    <row r="19" spans="1:20" x14ac:dyDescent="0.2">
      <c r="A19" t="s">
        <v>79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76</v>
      </c>
      <c r="C20">
        <f t="shared" ref="C20:C26" si="2">IF(SUMPRODUCT(--(E20:T20&lt;&gt;""))=0,3,"N.A.")</f>
        <v>3</v>
      </c>
      <c r="D20" t="s">
        <v>12</v>
      </c>
    </row>
    <row r="21" spans="1:20" x14ac:dyDescent="0.2">
      <c r="A21" t="str">
        <f>'Population Definitions'!$A$3</f>
        <v>Gen 5-14</v>
      </c>
      <c r="B21" t="s">
        <v>76</v>
      </c>
      <c r="C21">
        <f t="shared" si="2"/>
        <v>3</v>
      </c>
      <c r="D21" t="s">
        <v>12</v>
      </c>
    </row>
    <row r="22" spans="1:20" x14ac:dyDescent="0.2">
      <c r="A22" t="str">
        <f>'Population Definitions'!$A$4</f>
        <v>Gen 15-64</v>
      </c>
      <c r="B22" t="s">
        <v>76</v>
      </c>
      <c r="C22">
        <f t="shared" si="2"/>
        <v>3</v>
      </c>
      <c r="D22" t="s">
        <v>12</v>
      </c>
    </row>
    <row r="23" spans="1:20" x14ac:dyDescent="0.2">
      <c r="A23" t="str">
        <f>'Population Definitions'!$A$5</f>
        <v>Gen 65+</v>
      </c>
      <c r="B23" t="s">
        <v>76</v>
      </c>
      <c r="C23">
        <f t="shared" si="2"/>
        <v>3</v>
      </c>
      <c r="D23" t="s">
        <v>12</v>
      </c>
    </row>
    <row r="24" spans="1:20" x14ac:dyDescent="0.2">
      <c r="A24" t="str">
        <f>'Population Definitions'!$A$6</f>
        <v>HIV 15+</v>
      </c>
      <c r="B24" t="s">
        <v>76</v>
      </c>
      <c r="C24">
        <f t="shared" si="2"/>
        <v>3</v>
      </c>
      <c r="D24" t="s">
        <v>12</v>
      </c>
    </row>
    <row r="25" spans="1:20" x14ac:dyDescent="0.2">
      <c r="A25" t="str">
        <f>'Population Definitions'!$A$7</f>
        <v>Prisoners</v>
      </c>
      <c r="B25" t="s">
        <v>76</v>
      </c>
      <c r="C25">
        <f t="shared" si="2"/>
        <v>3</v>
      </c>
      <c r="D25" t="s">
        <v>12</v>
      </c>
    </row>
    <row r="26" spans="1:20" x14ac:dyDescent="0.2">
      <c r="A26" t="str">
        <f>'Population Definitions'!$A$8</f>
        <v>Population 7</v>
      </c>
      <c r="B26" t="s">
        <v>76</v>
      </c>
      <c r="C26">
        <f t="shared" si="2"/>
        <v>3</v>
      </c>
      <c r="D26" t="s">
        <v>12</v>
      </c>
    </row>
    <row r="28" spans="1:20" x14ac:dyDescent="0.2">
      <c r="A28" t="s">
        <v>80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76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76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76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76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76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76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76</v>
      </c>
      <c r="C35">
        <v>0</v>
      </c>
      <c r="D35" t="s">
        <v>12</v>
      </c>
    </row>
    <row r="37" spans="1:20" x14ac:dyDescent="0.2">
      <c r="A37" t="s">
        <v>81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v>0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2016-11-29T13:51:41Z</dcterms:created>
  <dcterms:modified xsi:type="dcterms:W3CDTF">2016-12-02T06:04:38Z</dcterms:modified>
</cp:coreProperties>
</file>