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520" activeTab="1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14" l="1"/>
  <c r="A98" i="14"/>
  <c r="C97" i="14"/>
  <c r="A97" i="14"/>
  <c r="C96" i="14"/>
  <c r="A96" i="14"/>
  <c r="C95" i="14"/>
  <c r="A95" i="14"/>
  <c r="C94" i="14"/>
  <c r="A94" i="14"/>
  <c r="C93" i="14"/>
  <c r="A93" i="14"/>
  <c r="C92" i="14"/>
  <c r="A92" i="14"/>
  <c r="C89" i="14"/>
  <c r="A89" i="14"/>
  <c r="C88" i="14"/>
  <c r="A88" i="14"/>
  <c r="C87" i="14"/>
  <c r="A87" i="14"/>
  <c r="C86" i="14"/>
  <c r="A86" i="14"/>
  <c r="C85" i="14"/>
  <c r="A85" i="14"/>
  <c r="C84" i="14"/>
  <c r="A84" i="14"/>
  <c r="C83" i="14"/>
  <c r="A83" i="14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C35" i="14"/>
  <c r="A35" i="14"/>
  <c r="C34" i="14"/>
  <c r="A34" i="14"/>
  <c r="C33" i="14"/>
  <c r="A33" i="14"/>
  <c r="C32" i="14"/>
  <c r="A32" i="14"/>
  <c r="C31" i="14"/>
  <c r="A31" i="14"/>
  <c r="C30" i="14"/>
  <c r="A30" i="14"/>
  <c r="C29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C2" i="13"/>
  <c r="A2" i="13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C179" i="12"/>
  <c r="A179" i="12"/>
  <c r="C178" i="12"/>
  <c r="A178" i="12"/>
  <c r="C177" i="12"/>
  <c r="A177" i="12"/>
  <c r="C176" i="12"/>
  <c r="A176" i="12"/>
  <c r="C175" i="12"/>
  <c r="A175" i="12"/>
  <c r="C174" i="12"/>
  <c r="A174" i="12"/>
  <c r="C173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C17" i="11"/>
  <c r="A17" i="11"/>
  <c r="C16" i="11"/>
  <c r="A16" i="11"/>
  <c r="C15" i="11"/>
  <c r="A15" i="11"/>
  <c r="C14" i="11"/>
  <c r="A14" i="11"/>
  <c r="C13" i="11"/>
  <c r="A13" i="11"/>
  <c r="C12" i="11"/>
  <c r="A12" i="11"/>
  <c r="C11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C44" i="9"/>
  <c r="A44" i="9"/>
  <c r="C43" i="9"/>
  <c r="A43" i="9"/>
  <c r="C42" i="9"/>
  <c r="A42" i="9"/>
  <c r="C41" i="9"/>
  <c r="A41" i="9"/>
  <c r="C40" i="9"/>
  <c r="A40" i="9"/>
  <c r="C39" i="9"/>
  <c r="A39" i="9"/>
  <c r="C38" i="9"/>
  <c r="A38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116" i="8"/>
  <c r="A115" i="8"/>
  <c r="A114" i="8"/>
  <c r="A113" i="8"/>
  <c r="A112" i="8"/>
  <c r="A111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C11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A131" i="3"/>
  <c r="F131" i="3"/>
  <c r="E131" i="3"/>
  <c r="D131" i="3"/>
  <c r="C131" i="3"/>
  <c r="B131" i="3"/>
  <c r="A130" i="3"/>
  <c r="F130" i="3"/>
  <c r="E130" i="3"/>
  <c r="D130" i="3"/>
  <c r="C130" i="3"/>
  <c r="B130" i="3"/>
  <c r="A129" i="3"/>
  <c r="F129" i="3"/>
  <c r="E129" i="3"/>
  <c r="D129" i="3"/>
  <c r="C129" i="3"/>
  <c r="B129" i="3"/>
  <c r="A128" i="3"/>
  <c r="F128" i="3"/>
  <c r="E128" i="3"/>
  <c r="D128" i="3"/>
  <c r="C128" i="3"/>
  <c r="B128" i="3"/>
  <c r="A127" i="3"/>
  <c r="F127" i="3"/>
  <c r="E127" i="3"/>
  <c r="D127" i="3"/>
  <c r="C127" i="3"/>
  <c r="B127" i="3"/>
  <c r="A126" i="3"/>
  <c r="F126" i="3"/>
  <c r="E126" i="3"/>
  <c r="D126" i="3"/>
  <c r="C126" i="3"/>
  <c r="B126" i="3"/>
  <c r="A125" i="3"/>
  <c r="F125" i="3"/>
  <c r="E125" i="3"/>
  <c r="D125" i="3"/>
  <c r="C125" i="3"/>
  <c r="B125" i="3"/>
  <c r="A124" i="3"/>
  <c r="F124" i="3"/>
  <c r="E124" i="3"/>
  <c r="D124" i="3"/>
  <c r="C124" i="3"/>
  <c r="B124" i="3"/>
  <c r="A123" i="3"/>
  <c r="F123" i="3"/>
  <c r="E123" i="3"/>
  <c r="D123" i="3"/>
  <c r="C123" i="3"/>
  <c r="B123" i="3"/>
  <c r="A122" i="3"/>
  <c r="F122" i="3"/>
  <c r="E122" i="3"/>
  <c r="D122" i="3"/>
  <c r="C122" i="3"/>
  <c r="B122" i="3"/>
  <c r="A121" i="3"/>
  <c r="F121" i="3"/>
  <c r="E121" i="3"/>
  <c r="D121" i="3"/>
  <c r="C121" i="3"/>
  <c r="B121" i="3"/>
  <c r="A120" i="3"/>
  <c r="F120" i="3"/>
  <c r="E120" i="3"/>
  <c r="D120" i="3"/>
  <c r="C120" i="3"/>
  <c r="B120" i="3"/>
  <c r="A119" i="3"/>
  <c r="F119" i="3"/>
  <c r="E119" i="3"/>
  <c r="D119" i="3"/>
  <c r="C119" i="3"/>
  <c r="B119" i="3"/>
  <c r="A118" i="3"/>
  <c r="F118" i="3"/>
  <c r="E118" i="3"/>
  <c r="D118" i="3"/>
  <c r="C118" i="3"/>
  <c r="B118" i="3"/>
  <c r="A117" i="3"/>
  <c r="F117" i="3"/>
  <c r="E117" i="3"/>
  <c r="D117" i="3"/>
  <c r="C117" i="3"/>
  <c r="B117" i="3"/>
  <c r="A116" i="3"/>
  <c r="F116" i="3"/>
  <c r="E116" i="3"/>
  <c r="D116" i="3"/>
  <c r="C116" i="3"/>
  <c r="B116" i="3"/>
  <c r="A115" i="3"/>
  <c r="F115" i="3"/>
  <c r="E115" i="3"/>
  <c r="D115" i="3"/>
  <c r="C115" i="3"/>
  <c r="B115" i="3"/>
  <c r="A114" i="3"/>
  <c r="F114" i="3"/>
  <c r="E114" i="3"/>
  <c r="D114" i="3"/>
  <c r="C114" i="3"/>
  <c r="B114" i="3"/>
  <c r="A113" i="3"/>
  <c r="F113" i="3"/>
  <c r="E113" i="3"/>
  <c r="D113" i="3"/>
  <c r="C113" i="3"/>
  <c r="B113" i="3"/>
  <c r="A112" i="3"/>
  <c r="F112" i="3"/>
  <c r="E112" i="3"/>
  <c r="D112" i="3"/>
  <c r="C112" i="3"/>
  <c r="B112" i="3"/>
  <c r="A111" i="3"/>
  <c r="F111" i="3"/>
  <c r="E111" i="3"/>
  <c r="D111" i="3"/>
  <c r="C111" i="3"/>
  <c r="B111" i="3"/>
  <c r="A110" i="3"/>
  <c r="F110" i="3"/>
  <c r="E110" i="3"/>
  <c r="D110" i="3"/>
  <c r="C110" i="3"/>
  <c r="B110" i="3"/>
  <c r="A109" i="3"/>
  <c r="F109" i="3"/>
  <c r="E109" i="3"/>
  <c r="D109" i="3"/>
  <c r="C109" i="3"/>
  <c r="B109" i="3"/>
  <c r="A108" i="3"/>
  <c r="F108" i="3"/>
  <c r="E108" i="3"/>
  <c r="D108" i="3"/>
  <c r="C108" i="3"/>
  <c r="B108" i="3"/>
  <c r="A107" i="3"/>
  <c r="F107" i="3"/>
  <c r="E107" i="3"/>
  <c r="D107" i="3"/>
  <c r="C107" i="3"/>
  <c r="B107" i="3"/>
  <c r="A106" i="3"/>
  <c r="F106" i="3"/>
  <c r="E106" i="3"/>
  <c r="D106" i="3"/>
  <c r="C106" i="3"/>
  <c r="B106" i="3"/>
  <c r="A105" i="3"/>
  <c r="F105" i="3"/>
  <c r="E105" i="3"/>
  <c r="D105" i="3"/>
  <c r="C105" i="3"/>
  <c r="B105" i="3"/>
  <c r="A104" i="3"/>
  <c r="F104" i="3"/>
  <c r="E104" i="3"/>
  <c r="D104" i="3"/>
  <c r="C104" i="3"/>
  <c r="B104" i="3"/>
  <c r="A103" i="3"/>
  <c r="F103" i="3"/>
  <c r="E103" i="3"/>
  <c r="D103" i="3"/>
  <c r="C103" i="3"/>
  <c r="B103" i="3"/>
  <c r="A102" i="3"/>
  <c r="F102" i="3"/>
  <c r="E102" i="3"/>
  <c r="D102" i="3"/>
  <c r="C102" i="3"/>
  <c r="B102" i="3"/>
  <c r="A101" i="3"/>
  <c r="F101" i="3"/>
  <c r="E101" i="3"/>
  <c r="D101" i="3"/>
  <c r="C101" i="3"/>
  <c r="B101" i="3"/>
  <c r="A100" i="3"/>
  <c r="F100" i="3"/>
  <c r="E100" i="3"/>
  <c r="D100" i="3"/>
  <c r="C100" i="3"/>
  <c r="B100" i="3"/>
  <c r="A99" i="3"/>
  <c r="F99" i="3"/>
  <c r="E99" i="3"/>
  <c r="D99" i="3"/>
  <c r="C99" i="3"/>
  <c r="B99" i="3"/>
  <c r="A98" i="3"/>
  <c r="F98" i="3"/>
  <c r="E98" i="3"/>
  <c r="D98" i="3"/>
  <c r="C98" i="3"/>
  <c r="B98" i="3"/>
  <c r="A97" i="3"/>
  <c r="F97" i="3"/>
  <c r="E97" i="3"/>
  <c r="D97" i="3"/>
  <c r="C97" i="3"/>
  <c r="B97" i="3"/>
  <c r="A96" i="3"/>
  <c r="F96" i="3"/>
  <c r="E96" i="3"/>
  <c r="D96" i="3"/>
  <c r="C96" i="3"/>
  <c r="B96" i="3"/>
  <c r="A95" i="3"/>
  <c r="F95" i="3"/>
  <c r="E95" i="3"/>
  <c r="D95" i="3"/>
  <c r="C95" i="3"/>
  <c r="B95" i="3"/>
  <c r="A94" i="3"/>
  <c r="F94" i="3"/>
  <c r="E94" i="3"/>
  <c r="D94" i="3"/>
  <c r="C94" i="3"/>
  <c r="B94" i="3"/>
  <c r="A93" i="3"/>
  <c r="F93" i="3"/>
  <c r="E93" i="3"/>
  <c r="D93" i="3"/>
  <c r="C93" i="3"/>
  <c r="B93" i="3"/>
  <c r="A92" i="3"/>
  <c r="F92" i="3"/>
  <c r="E92" i="3"/>
  <c r="D92" i="3"/>
  <c r="C92" i="3"/>
  <c r="B92" i="3"/>
  <c r="A91" i="3"/>
  <c r="F91" i="3"/>
  <c r="E91" i="3"/>
  <c r="D91" i="3"/>
  <c r="C91" i="3"/>
  <c r="B91" i="3"/>
  <c r="A90" i="3"/>
  <c r="F90" i="3"/>
  <c r="E90" i="3"/>
  <c r="D90" i="3"/>
  <c r="C90" i="3"/>
  <c r="B90" i="3"/>
  <c r="A89" i="3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E79" i="3"/>
  <c r="D79" i="3"/>
  <c r="C79" i="3"/>
  <c r="B79" i="3"/>
  <c r="A78" i="3"/>
  <c r="F78" i="3"/>
  <c r="E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E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B8" i="1"/>
  <c r="A35" i="2"/>
  <c r="A34" i="2"/>
  <c r="A33" i="2"/>
  <c r="A32" i="2"/>
  <c r="A31" i="2"/>
  <c r="A30" i="2"/>
  <c r="A29" i="2"/>
  <c r="H28" i="2"/>
  <c r="G28" i="2"/>
  <c r="F28" i="2"/>
  <c r="E28" i="2"/>
  <c r="D28" i="2"/>
  <c r="C28" i="2"/>
  <c r="B28" i="2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<sst xmlns="http://schemas.openxmlformats.org/spreadsheetml/2006/main" count="2218" uniqueCount="147">
  <si>
    <t>Name</t>
  </si>
  <si>
    <t>Abbreviation</t>
  </si>
  <si>
    <t>Minimum Age</t>
  </si>
  <si>
    <t>Maximum Age</t>
  </si>
  <si>
    <t>Population 7</t>
  </si>
  <si>
    <t>Aging</t>
  </si>
  <si>
    <t>n</t>
  </si>
  <si>
    <t>Migration Type 1</t>
  </si>
  <si>
    <t>Migration Type 2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</si>
  <si>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</si>
  <si>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</si>
  <si>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</si>
  <si>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</si>
  <si>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</si>
  <si>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</si>
  <si>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</si>
  <si>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</si>
  <si>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</si>
  <si>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</si>
  <si>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</si>
  <si>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</si>
  <si>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</si>
  <si>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</si>
  <si>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</si>
  <si>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</si>
  <si>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</si>
  <si>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</si>
  <si>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</si>
  <si>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</si>
  <si>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</si>
  <si>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</si>
  <si>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</si>
  <si>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</si>
  <si>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</si>
  <si>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</si>
  <si>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</si>
  <si>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</si>
  <si>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</si>
  <si>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</si>
  <si>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</si>
  <si>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</si>
  <si>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</si>
  <si>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</si>
  <si>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</si>
  <si>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</si>
  <si>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</si>
  <si>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</si>
  <si>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</si>
  <si>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</si>
  <si>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</si>
  <si>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</si>
  <si>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Number of SN DS-TB related deaths</t>
  </si>
  <si>
    <t>SN DS New cases</t>
  </si>
  <si>
    <t>SN MDR Infectious Count</t>
  </si>
  <si>
    <t>SN MDR Infectious Prevalence</t>
  </si>
  <si>
    <t>Number of SN MDR TB-related deaths</t>
  </si>
  <si>
    <t>SN MDR New cases</t>
  </si>
  <si>
    <t>SN XDR Infectious Count</t>
  </si>
  <si>
    <t>SN XDR Infectious Prevalence</t>
  </si>
  <si>
    <t>Number of SN XDR TB-related deaths</t>
  </si>
  <si>
    <t>SN XDR New cases</t>
  </si>
  <si>
    <t>Number of SP DS-TB related deaths</t>
  </si>
  <si>
    <t>Number of SP MDR TB-related deaths</t>
  </si>
  <si>
    <t>Number of SP XDR TB-related deaths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</si>
  <si>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</si>
  <si>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</si>
  <si>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</si>
  <si>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</si>
  <si>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</si>
  <si>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</si>
  <si>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</si>
  <si>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</si>
  <si>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</si>
  <si>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</si>
  <si>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</si>
  <si>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</si>
  <si>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</si>
  <si>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</si>
  <si>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</si>
  <si>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</si>
  <si>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</si>
  <si>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</si>
  <si>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</si>
  <si>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</si>
  <si>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</si>
  <si>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</si>
  <si>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</si>
  <si>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</si>
  <si>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</si>
  <si>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</si>
  <si>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</si>
  <si>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</si>
  <si>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</si>
  <si>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</si>
  <si>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</si>
  <si>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</si>
  <si>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</si>
  <si>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</si>
  <si>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</si>
  <si>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</si>
  <si>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</si>
  <si>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</si>
  <si>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</si>
  <si>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</si>
  <si>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</si>
  <si>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</si>
  <si>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</si>
  <si>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</si>
  <si>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</si>
  <si>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</si>
  <si>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</si>
  <si>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</si>
  <si>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</si>
  <si>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</si>
  <si>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</si>
  <si>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</si>
  <si>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</si>
  <si>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</si>
  <si>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</si>
  <si>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</si>
  <si>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</si>
  <si>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</si>
  <si>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</si>
  <si>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</si>
  <si>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</si>
  <si>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</si>
  <si>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</si>
  <si>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</si>
  <si>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</si>
  <si>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</si>
  <si>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</si>
  <si>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</si>
  <si>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</si>
  <si>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</si>
  <si>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</si>
  <si>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Gen 0-4</t>
  </si>
  <si>
    <t>0-4</t>
  </si>
  <si>
    <t>Gen 5-14</t>
  </si>
  <si>
    <t>Gen 15-64</t>
  </si>
  <si>
    <t>Gen 65+</t>
  </si>
  <si>
    <t>HIV 15+</t>
  </si>
  <si>
    <t>Prisoners</t>
  </si>
  <si>
    <t>5-14</t>
  </si>
  <si>
    <t>65+</t>
  </si>
  <si>
    <t>15-64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</si>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</sst>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7" sqref="E7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135</v>
      </c>
      <c r="B2" t="s">
        <v>136</v>
      </c>
      <c r="C2">
        <v>0</v>
      </c>
      <c r="D2">
        <v>4</v>
      </c>
    </row>
    <row r="3" spans="1:4">
      <c r="A3" t="s">
        <v>137</v>
      </c>
      <c r="B3" s="1" t="s">
        <v>142</v>
      </c>
      <c r="C3">
        <v>5</v>
      </c>
      <c r="D3">
        <v>14</v>
      </c>
    </row>
    <row r="4" spans="1:4">
      <c r="A4" t="s">
        <v>138</v>
      </c>
      <c r="B4" s="2" t="s">
        <v>144</v>
      </c>
      <c r="C4">
        <v>15</v>
      </c>
      <c r="D4">
        <v>64</v>
      </c>
    </row>
    <row r="5" spans="1:4">
      <c r="A5" t="s">
        <v>139</v>
      </c>
      <c r="B5" s="2" t="s">
        <v>143</v>
      </c>
      <c r="C5">
        <v>65</v>
      </c>
      <c r="D5">
        <v>99</v>
      </c>
    </row>
    <row r="6" spans="1:4">
      <c r="A6" t="s">
        <v>140</v>
      </c>
      <c r="B6" t="s">
        <v>140</v>
      </c>
    </row>
    <row r="7" spans="1:4">
      <c r="A7" t="s">
        <v>141</v>
      </c>
      <c r="B7" t="s">
        <v>145</v>
      </c>
    </row>
    <row r="8" spans="1:4">
      <c r="A8" t="s">
        <v>4</v>
      </c>
      <c r="B8" t="str">
        <f>LEFT(A8,3)&amp;"7"</f>
        <v>Pop7</v>
      </c>
    </row>
  </sheetData>
  <pageMargins left="0.7" right="0.7" top="0.75" bottom="0.75" header="0.3" footer="0.3"/>
  <ignoredErrors>
    <ignoredError sqref="B3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18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12</v>
      </c>
      <c r="C2">
        <f t="shared" ref="C2:C8" si="0">IF(SUMPRODUCT(--(E2:T2&lt;&gt;""))=0,0,"N.A.")</f>
        <v>0</v>
      </c>
      <c r="D2" t="s">
        <v>14</v>
      </c>
    </row>
    <row r="3" spans="1:20">
      <c r="A3" t="str">
        <f>'Population Definitions'!$A$3</f>
        <v>Gen 5-14</v>
      </c>
      <c r="B3" t="s">
        <v>12</v>
      </c>
      <c r="C3">
        <f t="shared" si="0"/>
        <v>0</v>
      </c>
      <c r="D3" t="s">
        <v>14</v>
      </c>
    </row>
    <row r="4" spans="1:20">
      <c r="A4" t="str">
        <f>'Population Definitions'!$A$4</f>
        <v>Gen 15-64</v>
      </c>
      <c r="B4" t="s">
        <v>12</v>
      </c>
      <c r="C4">
        <f t="shared" si="0"/>
        <v>0</v>
      </c>
      <c r="D4" t="s">
        <v>14</v>
      </c>
    </row>
    <row r="5" spans="1:20">
      <c r="A5" t="str">
        <f>'Population Definitions'!$A$5</f>
        <v>Gen 65+</v>
      </c>
      <c r="B5" t="s">
        <v>12</v>
      </c>
      <c r="C5">
        <f t="shared" si="0"/>
        <v>0</v>
      </c>
      <c r="D5" t="s">
        <v>14</v>
      </c>
    </row>
    <row r="6" spans="1:20">
      <c r="A6" t="str">
        <f>'Population Definitions'!$A$6</f>
        <v>HIV 15+</v>
      </c>
      <c r="B6" t="s">
        <v>12</v>
      </c>
      <c r="C6">
        <f t="shared" si="0"/>
        <v>0</v>
      </c>
      <c r="D6" t="s">
        <v>14</v>
      </c>
    </row>
    <row r="7" spans="1:20">
      <c r="A7" t="str">
        <f>'Population Definitions'!$A$7</f>
        <v>Prisoners</v>
      </c>
      <c r="B7" t="s">
        <v>12</v>
      </c>
      <c r="C7">
        <f t="shared" si="0"/>
        <v>0</v>
      </c>
      <c r="D7" t="s">
        <v>14</v>
      </c>
    </row>
    <row r="8" spans="1:20">
      <c r="A8" t="str">
        <f>'Population Definitions'!$A$8</f>
        <v>Population 7</v>
      </c>
      <c r="B8" t="s">
        <v>12</v>
      </c>
      <c r="C8">
        <f t="shared" si="0"/>
        <v>0</v>
      </c>
      <c r="D8" t="s">
        <v>14</v>
      </c>
    </row>
    <row r="10" spans="1:20">
      <c r="A10" t="s">
        <v>26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12</v>
      </c>
      <c r="C11">
        <f t="shared" ref="C11:C17" si="1">IF(SUMPRODUCT(--(E11:T11&lt;&gt;""))=0,0,"N.A.")</f>
        <v>0</v>
      </c>
      <c r="D11" t="s">
        <v>14</v>
      </c>
    </row>
    <row r="12" spans="1:20">
      <c r="A12" t="str">
        <f>'Population Definitions'!$A$3</f>
        <v>Gen 5-14</v>
      </c>
      <c r="B12" t="s">
        <v>12</v>
      </c>
      <c r="C12">
        <f t="shared" si="1"/>
        <v>0</v>
      </c>
      <c r="D12" t="s">
        <v>14</v>
      </c>
    </row>
    <row r="13" spans="1:20">
      <c r="A13" t="str">
        <f>'Population Definitions'!$A$4</f>
        <v>Gen 15-64</v>
      </c>
      <c r="B13" t="s">
        <v>12</v>
      </c>
      <c r="C13">
        <f t="shared" si="1"/>
        <v>0</v>
      </c>
      <c r="D13" t="s">
        <v>14</v>
      </c>
    </row>
    <row r="14" spans="1:20">
      <c r="A14" t="str">
        <f>'Population Definitions'!$A$5</f>
        <v>Gen 65+</v>
      </c>
      <c r="B14" t="s">
        <v>12</v>
      </c>
      <c r="C14">
        <f t="shared" si="1"/>
        <v>0</v>
      </c>
      <c r="D14" t="s">
        <v>14</v>
      </c>
    </row>
    <row r="15" spans="1:20">
      <c r="A15" t="str">
        <f>'Population Definitions'!$A$6</f>
        <v>HIV 15+</v>
      </c>
      <c r="B15" t="s">
        <v>12</v>
      </c>
      <c r="C15">
        <f t="shared" si="1"/>
        <v>0</v>
      </c>
      <c r="D15" t="s">
        <v>14</v>
      </c>
    </row>
    <row r="16" spans="1:20">
      <c r="A16" t="str">
        <f>'Population Definitions'!$A$7</f>
        <v>Prisoners</v>
      </c>
      <c r="B16" t="s">
        <v>12</v>
      </c>
      <c r="C16">
        <f t="shared" si="1"/>
        <v>0</v>
      </c>
      <c r="D16" t="s">
        <v>14</v>
      </c>
    </row>
    <row r="17" spans="1:20">
      <c r="A17" t="str">
        <f>'Population Definitions'!$A$8</f>
        <v>Population 7</v>
      </c>
      <c r="B17" t="s">
        <v>12</v>
      </c>
      <c r="C17">
        <f t="shared" si="1"/>
        <v>0</v>
      </c>
      <c r="D17" t="s">
        <v>14</v>
      </c>
    </row>
    <row r="19" spans="1:20">
      <c r="A19" t="s">
        <v>28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12</v>
      </c>
      <c r="C20">
        <f t="shared" ref="C20:C26" si="2">IF(SUMPRODUCT(--(E20:T20&lt;&gt;""))=0,0,"N.A.")</f>
        <v>0</v>
      </c>
      <c r="D20" t="s">
        <v>14</v>
      </c>
    </row>
    <row r="21" spans="1:20">
      <c r="A21" t="str">
        <f>'Population Definitions'!$A$3</f>
        <v>Gen 5-14</v>
      </c>
      <c r="B21" t="s">
        <v>12</v>
      </c>
      <c r="C21">
        <f t="shared" si="2"/>
        <v>0</v>
      </c>
      <c r="D21" t="s">
        <v>14</v>
      </c>
    </row>
    <row r="22" spans="1:20">
      <c r="A22" t="str">
        <f>'Population Definitions'!$A$4</f>
        <v>Gen 15-64</v>
      </c>
      <c r="B22" t="s">
        <v>12</v>
      </c>
      <c r="C22">
        <f t="shared" si="2"/>
        <v>0</v>
      </c>
      <c r="D22" t="s">
        <v>14</v>
      </c>
    </row>
    <row r="23" spans="1:20">
      <c r="A23" t="str">
        <f>'Population Definitions'!$A$5</f>
        <v>Gen 65+</v>
      </c>
      <c r="B23" t="s">
        <v>12</v>
      </c>
      <c r="C23">
        <f t="shared" si="2"/>
        <v>0</v>
      </c>
      <c r="D23" t="s">
        <v>14</v>
      </c>
    </row>
    <row r="24" spans="1:20">
      <c r="A24" t="str">
        <f>'Population Definitions'!$A$6</f>
        <v>HIV 15+</v>
      </c>
      <c r="B24" t="s">
        <v>12</v>
      </c>
      <c r="C24">
        <f t="shared" si="2"/>
        <v>0</v>
      </c>
      <c r="D24" t="s">
        <v>14</v>
      </c>
    </row>
    <row r="25" spans="1:20">
      <c r="A25" t="str">
        <f>'Population Definitions'!$A$7</f>
        <v>Prisoners</v>
      </c>
      <c r="B25" t="s">
        <v>12</v>
      </c>
      <c r="C25">
        <f t="shared" si="2"/>
        <v>0</v>
      </c>
      <c r="D25" t="s">
        <v>14</v>
      </c>
    </row>
    <row r="26" spans="1:20">
      <c r="A26" t="str">
        <f>'Population Definitions'!$A$8</f>
        <v>Population 7</v>
      </c>
      <c r="B26" t="s">
        <v>12</v>
      </c>
      <c r="C26">
        <f t="shared" si="2"/>
        <v>0</v>
      </c>
      <c r="D26" t="s">
        <v>14</v>
      </c>
    </row>
    <row r="28" spans="1:20">
      <c r="A28" t="s">
        <v>34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12</v>
      </c>
      <c r="C29">
        <f t="shared" ref="C29:C35" si="3">IF(SUMPRODUCT(--(E29:T29&lt;&gt;""))=0,0.74,"N.A.")</f>
        <v>0.74</v>
      </c>
      <c r="D29" t="s">
        <v>14</v>
      </c>
    </row>
    <row r="30" spans="1:20">
      <c r="A30" t="str">
        <f>'Population Definitions'!$A$3</f>
        <v>Gen 5-14</v>
      </c>
      <c r="B30" t="s">
        <v>12</v>
      </c>
      <c r="C30">
        <f t="shared" si="3"/>
        <v>0.74</v>
      </c>
      <c r="D30" t="s">
        <v>14</v>
      </c>
    </row>
    <row r="31" spans="1:20">
      <c r="A31" t="str">
        <f>'Population Definitions'!$A$4</f>
        <v>Gen 15-64</v>
      </c>
      <c r="B31" t="s">
        <v>12</v>
      </c>
      <c r="C31">
        <f t="shared" si="3"/>
        <v>0.74</v>
      </c>
      <c r="D31" t="s">
        <v>14</v>
      </c>
    </row>
    <row r="32" spans="1:20">
      <c r="A32" t="str">
        <f>'Population Definitions'!$A$5</f>
        <v>Gen 65+</v>
      </c>
      <c r="B32" t="s">
        <v>12</v>
      </c>
      <c r="C32">
        <f t="shared" si="3"/>
        <v>0.74</v>
      </c>
      <c r="D32" t="s">
        <v>14</v>
      </c>
    </row>
    <row r="33" spans="1:20">
      <c r="A33" t="str">
        <f>'Population Definitions'!$A$6</f>
        <v>HIV 15+</v>
      </c>
      <c r="B33" t="s">
        <v>12</v>
      </c>
      <c r="C33">
        <f t="shared" si="3"/>
        <v>0.74</v>
      </c>
      <c r="D33" t="s">
        <v>14</v>
      </c>
    </row>
    <row r="34" spans="1:20">
      <c r="A34" t="str">
        <f>'Population Definitions'!$A$7</f>
        <v>Prisoners</v>
      </c>
      <c r="B34" t="s">
        <v>12</v>
      </c>
      <c r="C34">
        <f t="shared" si="3"/>
        <v>0.74</v>
      </c>
      <c r="D34" t="s">
        <v>14</v>
      </c>
    </row>
    <row r="35" spans="1:20">
      <c r="A35" t="str">
        <f>'Population Definitions'!$A$8</f>
        <v>Population 7</v>
      </c>
      <c r="B35" t="s">
        <v>12</v>
      </c>
      <c r="C35">
        <f t="shared" si="3"/>
        <v>0.74</v>
      </c>
      <c r="D35" t="s">
        <v>14</v>
      </c>
    </row>
    <row r="37" spans="1:20">
      <c r="A37" t="s">
        <v>39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12</v>
      </c>
      <c r="C38">
        <f t="shared" ref="C38:C44" si="4">IF(SUMPRODUCT(--(E38:T38&lt;&gt;""))=0,0.44,"N.A.")</f>
        <v>0.44</v>
      </c>
      <c r="D38" t="s">
        <v>14</v>
      </c>
    </row>
    <row r="39" spans="1:20">
      <c r="A39" t="str">
        <f>'Population Definitions'!$A$3</f>
        <v>Gen 5-14</v>
      </c>
      <c r="B39" t="s">
        <v>12</v>
      </c>
      <c r="C39">
        <f t="shared" si="4"/>
        <v>0.44</v>
      </c>
      <c r="D39" t="s">
        <v>14</v>
      </c>
    </row>
    <row r="40" spans="1:20">
      <c r="A40" t="str">
        <f>'Population Definitions'!$A$4</f>
        <v>Gen 15-64</v>
      </c>
      <c r="B40" t="s">
        <v>12</v>
      </c>
      <c r="C40">
        <f t="shared" si="4"/>
        <v>0.44</v>
      </c>
      <c r="D40" t="s">
        <v>14</v>
      </c>
    </row>
    <row r="41" spans="1:20">
      <c r="A41" t="str">
        <f>'Population Definitions'!$A$5</f>
        <v>Gen 65+</v>
      </c>
      <c r="B41" t="s">
        <v>12</v>
      </c>
      <c r="C41">
        <f t="shared" si="4"/>
        <v>0.44</v>
      </c>
      <c r="D41" t="s">
        <v>14</v>
      </c>
    </row>
    <row r="42" spans="1:20">
      <c r="A42" t="str">
        <f>'Population Definitions'!$A$6</f>
        <v>HIV 15+</v>
      </c>
      <c r="B42" t="s">
        <v>12</v>
      </c>
      <c r="C42">
        <f t="shared" si="4"/>
        <v>0.44</v>
      </c>
      <c r="D42" t="s">
        <v>14</v>
      </c>
    </row>
    <row r="43" spans="1:20">
      <c r="A43" t="str">
        <f>'Population Definitions'!$A$7</f>
        <v>Prisoners</v>
      </c>
      <c r="B43" t="s">
        <v>12</v>
      </c>
      <c r="C43">
        <f t="shared" si="4"/>
        <v>0.44</v>
      </c>
      <c r="D43" t="s">
        <v>14</v>
      </c>
    </row>
    <row r="44" spans="1:20">
      <c r="A44" t="str">
        <f>'Population Definitions'!$A$8</f>
        <v>Population 7</v>
      </c>
      <c r="B44" t="s">
        <v>12</v>
      </c>
      <c r="C44">
        <f t="shared" si="4"/>
        <v>0.44</v>
      </c>
      <c r="D44" t="s">
        <v>14</v>
      </c>
    </row>
    <row r="46" spans="1:20">
      <c r="A46" t="s">
        <v>44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12</v>
      </c>
      <c r="C47">
        <f t="shared" ref="C47:C53" si="5">IF(SUMPRODUCT(--(E47:T47&lt;&gt;""))=0,0.56,"N.A.")</f>
        <v>0.56000000000000005</v>
      </c>
      <c r="D47" t="s">
        <v>14</v>
      </c>
    </row>
    <row r="48" spans="1:20">
      <c r="A48" t="str">
        <f>'Population Definitions'!$A$3</f>
        <v>Gen 5-14</v>
      </c>
      <c r="B48" t="s">
        <v>12</v>
      </c>
      <c r="C48">
        <f t="shared" si="5"/>
        <v>0.56000000000000005</v>
      </c>
      <c r="D48" t="s">
        <v>14</v>
      </c>
    </row>
    <row r="49" spans="1:20">
      <c r="A49" t="str">
        <f>'Population Definitions'!$A$4</f>
        <v>Gen 15-64</v>
      </c>
      <c r="B49" t="s">
        <v>12</v>
      </c>
      <c r="C49">
        <f t="shared" si="5"/>
        <v>0.56000000000000005</v>
      </c>
      <c r="D49" t="s">
        <v>14</v>
      </c>
    </row>
    <row r="50" spans="1:20">
      <c r="A50" t="str">
        <f>'Population Definitions'!$A$5</f>
        <v>Gen 65+</v>
      </c>
      <c r="B50" t="s">
        <v>12</v>
      </c>
      <c r="C50">
        <f t="shared" si="5"/>
        <v>0.56000000000000005</v>
      </c>
      <c r="D50" t="s">
        <v>14</v>
      </c>
    </row>
    <row r="51" spans="1:20">
      <c r="A51" t="str">
        <f>'Population Definitions'!$A$6</f>
        <v>HIV 15+</v>
      </c>
      <c r="B51" t="s">
        <v>12</v>
      </c>
      <c r="C51">
        <f t="shared" si="5"/>
        <v>0.56000000000000005</v>
      </c>
      <c r="D51" t="s">
        <v>14</v>
      </c>
    </row>
    <row r="52" spans="1:20">
      <c r="A52" t="str">
        <f>'Population Definitions'!$A$7</f>
        <v>Prisoners</v>
      </c>
      <c r="B52" t="s">
        <v>12</v>
      </c>
      <c r="C52">
        <f t="shared" si="5"/>
        <v>0.56000000000000005</v>
      </c>
      <c r="D52" t="s">
        <v>14</v>
      </c>
    </row>
    <row r="53" spans="1:20">
      <c r="A53" t="str">
        <f>'Population Definitions'!$A$8</f>
        <v>Population 7</v>
      </c>
      <c r="B53" t="s">
        <v>12</v>
      </c>
      <c r="C53">
        <f t="shared" si="5"/>
        <v>0.56000000000000005</v>
      </c>
      <c r="D53" t="s">
        <v>14</v>
      </c>
    </row>
    <row r="55" spans="1:20">
      <c r="A55" t="s">
        <v>68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12</v>
      </c>
      <c r="C56">
        <f t="shared" ref="C56:C62" si="6">IF(SUMPRODUCT(--(E56:T56&lt;&gt;""))=0,0,"N.A.")</f>
        <v>0</v>
      </c>
      <c r="D56" t="s">
        <v>14</v>
      </c>
    </row>
    <row r="57" spans="1:20">
      <c r="A57" t="str">
        <f>'Population Definitions'!$A$3</f>
        <v>Gen 5-14</v>
      </c>
      <c r="B57" t="s">
        <v>12</v>
      </c>
      <c r="C57">
        <f t="shared" si="6"/>
        <v>0</v>
      </c>
      <c r="D57" t="s">
        <v>14</v>
      </c>
    </row>
    <row r="58" spans="1:20">
      <c r="A58" t="str">
        <f>'Population Definitions'!$A$4</f>
        <v>Gen 15-64</v>
      </c>
      <c r="B58" t="s">
        <v>12</v>
      </c>
      <c r="C58">
        <f t="shared" si="6"/>
        <v>0</v>
      </c>
      <c r="D58" t="s">
        <v>14</v>
      </c>
    </row>
    <row r="59" spans="1:20">
      <c r="A59" t="str">
        <f>'Population Definitions'!$A$5</f>
        <v>Gen 65+</v>
      </c>
      <c r="B59" t="s">
        <v>12</v>
      </c>
      <c r="C59">
        <f t="shared" si="6"/>
        <v>0</v>
      </c>
      <c r="D59" t="s">
        <v>14</v>
      </c>
    </row>
    <row r="60" spans="1:20">
      <c r="A60" t="str">
        <f>'Population Definitions'!$A$6</f>
        <v>HIV 15+</v>
      </c>
      <c r="B60" t="s">
        <v>12</v>
      </c>
      <c r="C60">
        <f t="shared" si="6"/>
        <v>0</v>
      </c>
      <c r="D60" t="s">
        <v>14</v>
      </c>
    </row>
    <row r="61" spans="1:20">
      <c r="A61" t="str">
        <f>'Population Definitions'!$A$7</f>
        <v>Prisoners</v>
      </c>
      <c r="B61" t="s">
        <v>12</v>
      </c>
      <c r="C61">
        <f t="shared" si="6"/>
        <v>0</v>
      </c>
      <c r="D61" t="s">
        <v>14</v>
      </c>
    </row>
    <row r="62" spans="1:20">
      <c r="A62" t="str">
        <f>'Population Definitions'!$A$8</f>
        <v>Population 7</v>
      </c>
      <c r="B62" t="s">
        <v>12</v>
      </c>
      <c r="C62">
        <f t="shared" si="6"/>
        <v>0</v>
      </c>
      <c r="D62" t="s">
        <v>14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90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12</v>
      </c>
      <c r="C2">
        <f t="shared" ref="C2:C8" si="0">IF(SUMPRODUCT(--(E2:T2&lt;&gt;""))=0,0.9,"N.A.")</f>
        <v>0.9</v>
      </c>
      <c r="D2" t="s">
        <v>14</v>
      </c>
    </row>
    <row r="3" spans="1:20">
      <c r="A3" t="str">
        <f>'Population Definitions'!$A$3</f>
        <v>Gen 5-14</v>
      </c>
      <c r="B3" t="s">
        <v>12</v>
      </c>
      <c r="C3">
        <f t="shared" si="0"/>
        <v>0.9</v>
      </c>
      <c r="D3" t="s">
        <v>14</v>
      </c>
    </row>
    <row r="4" spans="1:20">
      <c r="A4" t="str">
        <f>'Population Definitions'!$A$4</f>
        <v>Gen 15-64</v>
      </c>
      <c r="B4" t="s">
        <v>12</v>
      </c>
      <c r="C4">
        <f t="shared" si="0"/>
        <v>0.9</v>
      </c>
      <c r="D4" t="s">
        <v>14</v>
      </c>
    </row>
    <row r="5" spans="1:20">
      <c r="A5" t="str">
        <f>'Population Definitions'!$A$5</f>
        <v>Gen 65+</v>
      </c>
      <c r="B5" t="s">
        <v>12</v>
      </c>
      <c r="C5">
        <f t="shared" si="0"/>
        <v>0.9</v>
      </c>
      <c r="D5" t="s">
        <v>14</v>
      </c>
    </row>
    <row r="6" spans="1:20">
      <c r="A6" t="str">
        <f>'Population Definitions'!$A$6</f>
        <v>HIV 15+</v>
      </c>
      <c r="B6" t="s">
        <v>12</v>
      </c>
      <c r="C6">
        <f t="shared" si="0"/>
        <v>0.9</v>
      </c>
      <c r="D6" t="s">
        <v>14</v>
      </c>
    </row>
    <row r="7" spans="1:20">
      <c r="A7" t="str">
        <f>'Population Definitions'!$A$7</f>
        <v>Prisoners</v>
      </c>
      <c r="B7" t="s">
        <v>12</v>
      </c>
      <c r="C7">
        <f t="shared" si="0"/>
        <v>0.9</v>
      </c>
      <c r="D7" t="s">
        <v>14</v>
      </c>
    </row>
    <row r="8" spans="1:20">
      <c r="A8" t="str">
        <f>'Population Definitions'!$A$8</f>
        <v>Population 7</v>
      </c>
      <c r="B8" t="s">
        <v>12</v>
      </c>
      <c r="C8">
        <f t="shared" si="0"/>
        <v>0.9</v>
      </c>
      <c r="D8" t="s">
        <v>14</v>
      </c>
    </row>
    <row r="10" spans="1:20">
      <c r="A10" t="s">
        <v>91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12</v>
      </c>
      <c r="C11">
        <f t="shared" ref="C11:C17" si="1">IF(SUMPRODUCT(--(E11:T11&lt;&gt;""))=0,0.91,"N.A.")</f>
        <v>0.91</v>
      </c>
      <c r="D11" t="s">
        <v>14</v>
      </c>
    </row>
    <row r="12" spans="1:20">
      <c r="A12" t="str">
        <f>'Population Definitions'!$A$3</f>
        <v>Gen 5-14</v>
      </c>
      <c r="B12" t="s">
        <v>12</v>
      </c>
      <c r="C12">
        <f t="shared" si="1"/>
        <v>0.91</v>
      </c>
      <c r="D12" t="s">
        <v>14</v>
      </c>
    </row>
    <row r="13" spans="1:20">
      <c r="A13" t="str">
        <f>'Population Definitions'!$A$4</f>
        <v>Gen 15-64</v>
      </c>
      <c r="B13" t="s">
        <v>12</v>
      </c>
      <c r="C13">
        <f t="shared" si="1"/>
        <v>0.91</v>
      </c>
      <c r="D13" t="s">
        <v>14</v>
      </c>
    </row>
    <row r="14" spans="1:20">
      <c r="A14" t="str">
        <f>'Population Definitions'!$A$5</f>
        <v>Gen 65+</v>
      </c>
      <c r="B14" t="s">
        <v>12</v>
      </c>
      <c r="C14">
        <f t="shared" si="1"/>
        <v>0.91</v>
      </c>
      <c r="D14" t="s">
        <v>14</v>
      </c>
    </row>
    <row r="15" spans="1:20">
      <c r="A15" t="str">
        <f>'Population Definitions'!$A$6</f>
        <v>HIV 15+</v>
      </c>
      <c r="B15" t="s">
        <v>12</v>
      </c>
      <c r="C15">
        <f t="shared" si="1"/>
        <v>0.91</v>
      </c>
      <c r="D15" t="s">
        <v>14</v>
      </c>
    </row>
    <row r="16" spans="1:20">
      <c r="A16" t="str">
        <f>'Population Definitions'!$A$7</f>
        <v>Prisoners</v>
      </c>
      <c r="B16" t="s">
        <v>12</v>
      </c>
      <c r="C16">
        <f t="shared" si="1"/>
        <v>0.91</v>
      </c>
      <c r="D16" t="s">
        <v>14</v>
      </c>
    </row>
    <row r="17" spans="1:20">
      <c r="A17" t="str">
        <f>'Population Definitions'!$A$8</f>
        <v>Population 7</v>
      </c>
      <c r="B17" t="s">
        <v>12</v>
      </c>
      <c r="C17">
        <f t="shared" si="1"/>
        <v>0.91</v>
      </c>
      <c r="D17" t="s">
        <v>14</v>
      </c>
    </row>
    <row r="19" spans="1:20">
      <c r="A19" t="s">
        <v>92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12</v>
      </c>
      <c r="C20">
        <f t="shared" ref="C20:C26" si="2">IF(SUMPRODUCT(--(E20:T20&lt;&gt;""))=0,0.07,"N.A.")</f>
        <v>7.0000000000000007E-2</v>
      </c>
      <c r="D20" t="s">
        <v>14</v>
      </c>
    </row>
    <row r="21" spans="1:20">
      <c r="A21" t="str">
        <f>'Population Definitions'!$A$3</f>
        <v>Gen 5-14</v>
      </c>
      <c r="B21" t="s">
        <v>12</v>
      </c>
      <c r="C21">
        <f t="shared" si="2"/>
        <v>7.0000000000000007E-2</v>
      </c>
      <c r="D21" t="s">
        <v>14</v>
      </c>
    </row>
    <row r="22" spans="1:20">
      <c r="A22" t="str">
        <f>'Population Definitions'!$A$4</f>
        <v>Gen 15-64</v>
      </c>
      <c r="B22" t="s">
        <v>12</v>
      </c>
      <c r="C22">
        <f t="shared" si="2"/>
        <v>7.0000000000000007E-2</v>
      </c>
      <c r="D22" t="s">
        <v>14</v>
      </c>
    </row>
    <row r="23" spans="1:20">
      <c r="A23" t="str">
        <f>'Population Definitions'!$A$5</f>
        <v>Gen 65+</v>
      </c>
      <c r="B23" t="s">
        <v>12</v>
      </c>
      <c r="C23">
        <f t="shared" si="2"/>
        <v>7.0000000000000007E-2</v>
      </c>
      <c r="D23" t="s">
        <v>14</v>
      </c>
    </row>
    <row r="24" spans="1:20">
      <c r="A24" t="str">
        <f>'Population Definitions'!$A$6</f>
        <v>HIV 15+</v>
      </c>
      <c r="B24" t="s">
        <v>12</v>
      </c>
      <c r="C24">
        <f t="shared" si="2"/>
        <v>7.0000000000000007E-2</v>
      </c>
      <c r="D24" t="s">
        <v>14</v>
      </c>
    </row>
    <row r="25" spans="1:20">
      <c r="A25" t="str">
        <f>'Population Definitions'!$A$7</f>
        <v>Prisoners</v>
      </c>
      <c r="B25" t="s">
        <v>12</v>
      </c>
      <c r="C25">
        <f t="shared" si="2"/>
        <v>7.0000000000000007E-2</v>
      </c>
      <c r="D25" t="s">
        <v>14</v>
      </c>
    </row>
    <row r="26" spans="1:20">
      <c r="A26" t="str">
        <f>'Population Definitions'!$A$8</f>
        <v>Population 7</v>
      </c>
      <c r="B26" t="s">
        <v>12</v>
      </c>
      <c r="C26">
        <f t="shared" si="2"/>
        <v>7.0000000000000007E-2</v>
      </c>
      <c r="D26" t="s">
        <v>14</v>
      </c>
    </row>
    <row r="28" spans="1:20">
      <c r="A28" t="s">
        <v>93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12</v>
      </c>
      <c r="C29">
        <f t="shared" ref="C29:C35" si="3">IF(SUMPRODUCT(--(E29:T29&lt;&gt;""))=0,0.85,"N.A.")</f>
        <v>0.85</v>
      </c>
      <c r="D29" t="s">
        <v>14</v>
      </c>
    </row>
    <row r="30" spans="1:20">
      <c r="A30" t="str">
        <f>'Population Definitions'!$A$3</f>
        <v>Gen 5-14</v>
      </c>
      <c r="B30" t="s">
        <v>12</v>
      </c>
      <c r="C30">
        <f t="shared" si="3"/>
        <v>0.85</v>
      </c>
      <c r="D30" t="s">
        <v>14</v>
      </c>
    </row>
    <row r="31" spans="1:20">
      <c r="A31" t="str">
        <f>'Population Definitions'!$A$4</f>
        <v>Gen 15-64</v>
      </c>
      <c r="B31" t="s">
        <v>12</v>
      </c>
      <c r="C31">
        <f t="shared" si="3"/>
        <v>0.85</v>
      </c>
      <c r="D31" t="s">
        <v>14</v>
      </c>
    </row>
    <row r="32" spans="1:20">
      <c r="A32" t="str">
        <f>'Population Definitions'!$A$5</f>
        <v>Gen 65+</v>
      </c>
      <c r="B32" t="s">
        <v>12</v>
      </c>
      <c r="C32">
        <f t="shared" si="3"/>
        <v>0.85</v>
      </c>
      <c r="D32" t="s">
        <v>14</v>
      </c>
    </row>
    <row r="33" spans="1:20">
      <c r="A33" t="str">
        <f>'Population Definitions'!$A$6</f>
        <v>HIV 15+</v>
      </c>
      <c r="B33" t="s">
        <v>12</v>
      </c>
      <c r="C33">
        <f t="shared" si="3"/>
        <v>0.85</v>
      </c>
      <c r="D33" t="s">
        <v>14</v>
      </c>
    </row>
    <row r="34" spans="1:20">
      <c r="A34" t="str">
        <f>'Population Definitions'!$A$7</f>
        <v>Prisoners</v>
      </c>
      <c r="B34" t="s">
        <v>12</v>
      </c>
      <c r="C34">
        <f t="shared" si="3"/>
        <v>0.85</v>
      </c>
      <c r="D34" t="s">
        <v>14</v>
      </c>
    </row>
    <row r="35" spans="1:20">
      <c r="A35" t="str">
        <f>'Population Definitions'!$A$8</f>
        <v>Population 7</v>
      </c>
      <c r="B35" t="s">
        <v>12</v>
      </c>
      <c r="C35">
        <f t="shared" si="3"/>
        <v>0.85</v>
      </c>
      <c r="D35" t="s">
        <v>14</v>
      </c>
    </row>
    <row r="37" spans="1:20">
      <c r="A37" t="s">
        <v>95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12</v>
      </c>
      <c r="C38">
        <f t="shared" ref="C38:C44" si="4">IF(SUMPRODUCT(--(E38:T38&lt;&gt;""))=0,0.9,"N.A.")</f>
        <v>0.9</v>
      </c>
      <c r="D38" t="s">
        <v>14</v>
      </c>
    </row>
    <row r="39" spans="1:20">
      <c r="A39" t="str">
        <f>'Population Definitions'!$A$3</f>
        <v>Gen 5-14</v>
      </c>
      <c r="B39" t="s">
        <v>12</v>
      </c>
      <c r="C39">
        <f t="shared" si="4"/>
        <v>0.9</v>
      </c>
      <c r="D39" t="s">
        <v>14</v>
      </c>
    </row>
    <row r="40" spans="1:20">
      <c r="A40" t="str">
        <f>'Population Definitions'!$A$4</f>
        <v>Gen 15-64</v>
      </c>
      <c r="B40" t="s">
        <v>12</v>
      </c>
      <c r="C40">
        <f t="shared" si="4"/>
        <v>0.9</v>
      </c>
      <c r="D40" t="s">
        <v>14</v>
      </c>
    </row>
    <row r="41" spans="1:20">
      <c r="A41" t="str">
        <f>'Population Definitions'!$A$5</f>
        <v>Gen 65+</v>
      </c>
      <c r="B41" t="s">
        <v>12</v>
      </c>
      <c r="C41">
        <f t="shared" si="4"/>
        <v>0.9</v>
      </c>
      <c r="D41" t="s">
        <v>14</v>
      </c>
    </row>
    <row r="42" spans="1:20">
      <c r="A42" t="str">
        <f>'Population Definitions'!$A$6</f>
        <v>HIV 15+</v>
      </c>
      <c r="B42" t="s">
        <v>12</v>
      </c>
      <c r="C42">
        <f t="shared" si="4"/>
        <v>0.9</v>
      </c>
      <c r="D42" t="s">
        <v>14</v>
      </c>
    </row>
    <row r="43" spans="1:20">
      <c r="A43" t="str">
        <f>'Population Definitions'!$A$7</f>
        <v>Prisoners</v>
      </c>
      <c r="B43" t="s">
        <v>12</v>
      </c>
      <c r="C43">
        <f t="shared" si="4"/>
        <v>0.9</v>
      </c>
      <c r="D43" t="s">
        <v>14</v>
      </c>
    </row>
    <row r="44" spans="1:20">
      <c r="A44" t="str">
        <f>'Population Definitions'!$A$8</f>
        <v>Population 7</v>
      </c>
      <c r="B44" t="s">
        <v>12</v>
      </c>
      <c r="C44">
        <f t="shared" si="4"/>
        <v>0.9</v>
      </c>
      <c r="D44" t="s">
        <v>14</v>
      </c>
    </row>
    <row r="46" spans="1:20">
      <c r="A46" t="s">
        <v>96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12</v>
      </c>
      <c r="C47">
        <f t="shared" ref="C47:C53" si="5">IF(SUMPRODUCT(--(E47:T47&lt;&gt;""))=0,0.91,"N.A.")</f>
        <v>0.91</v>
      </c>
      <c r="D47" t="s">
        <v>14</v>
      </c>
    </row>
    <row r="48" spans="1:20">
      <c r="A48" t="str">
        <f>'Population Definitions'!$A$3</f>
        <v>Gen 5-14</v>
      </c>
      <c r="B48" t="s">
        <v>12</v>
      </c>
      <c r="C48">
        <f t="shared" si="5"/>
        <v>0.91</v>
      </c>
      <c r="D48" t="s">
        <v>14</v>
      </c>
    </row>
    <row r="49" spans="1:20">
      <c r="A49" t="str">
        <f>'Population Definitions'!$A$4</f>
        <v>Gen 15-64</v>
      </c>
      <c r="B49" t="s">
        <v>12</v>
      </c>
      <c r="C49">
        <f t="shared" si="5"/>
        <v>0.91</v>
      </c>
      <c r="D49" t="s">
        <v>14</v>
      </c>
    </row>
    <row r="50" spans="1:20">
      <c r="A50" t="str">
        <f>'Population Definitions'!$A$5</f>
        <v>Gen 65+</v>
      </c>
      <c r="B50" t="s">
        <v>12</v>
      </c>
      <c r="C50">
        <f t="shared" si="5"/>
        <v>0.91</v>
      </c>
      <c r="D50" t="s">
        <v>14</v>
      </c>
    </row>
    <row r="51" spans="1:20">
      <c r="A51" t="str">
        <f>'Population Definitions'!$A$6</f>
        <v>HIV 15+</v>
      </c>
      <c r="B51" t="s">
        <v>12</v>
      </c>
      <c r="C51">
        <f t="shared" si="5"/>
        <v>0.91</v>
      </c>
      <c r="D51" t="s">
        <v>14</v>
      </c>
    </row>
    <row r="52" spans="1:20">
      <c r="A52" t="str">
        <f>'Population Definitions'!$A$7</f>
        <v>Prisoners</v>
      </c>
      <c r="B52" t="s">
        <v>12</v>
      </c>
      <c r="C52">
        <f t="shared" si="5"/>
        <v>0.91</v>
      </c>
      <c r="D52" t="s">
        <v>14</v>
      </c>
    </row>
    <row r="53" spans="1:20">
      <c r="A53" t="str">
        <f>'Population Definitions'!$A$8</f>
        <v>Population 7</v>
      </c>
      <c r="B53" t="s">
        <v>12</v>
      </c>
      <c r="C53">
        <f t="shared" si="5"/>
        <v>0.91</v>
      </c>
      <c r="D53" t="s">
        <v>14</v>
      </c>
    </row>
    <row r="55" spans="1:20">
      <c r="A55" t="s">
        <v>97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12</v>
      </c>
      <c r="C56">
        <f t="shared" ref="C56:C62" si="6">IF(SUMPRODUCT(--(E56:T56&lt;&gt;""))=0,0.34,"N.A.")</f>
        <v>0.34</v>
      </c>
      <c r="D56" t="s">
        <v>14</v>
      </c>
    </row>
    <row r="57" spans="1:20">
      <c r="A57" t="str">
        <f>'Population Definitions'!$A$3</f>
        <v>Gen 5-14</v>
      </c>
      <c r="B57" t="s">
        <v>12</v>
      </c>
      <c r="C57">
        <f t="shared" si="6"/>
        <v>0.34</v>
      </c>
      <c r="D57" t="s">
        <v>14</v>
      </c>
    </row>
    <row r="58" spans="1:20">
      <c r="A58" t="str">
        <f>'Population Definitions'!$A$4</f>
        <v>Gen 15-64</v>
      </c>
      <c r="B58" t="s">
        <v>12</v>
      </c>
      <c r="C58">
        <f t="shared" si="6"/>
        <v>0.34</v>
      </c>
      <c r="D58" t="s">
        <v>14</v>
      </c>
    </row>
    <row r="59" spans="1:20">
      <c r="A59" t="str">
        <f>'Population Definitions'!$A$5</f>
        <v>Gen 65+</v>
      </c>
      <c r="B59" t="s">
        <v>12</v>
      </c>
      <c r="C59">
        <f t="shared" si="6"/>
        <v>0.34</v>
      </c>
      <c r="D59" t="s">
        <v>14</v>
      </c>
    </row>
    <row r="60" spans="1:20">
      <c r="A60" t="str">
        <f>'Population Definitions'!$A$6</f>
        <v>HIV 15+</v>
      </c>
      <c r="B60" t="s">
        <v>12</v>
      </c>
      <c r="C60">
        <f t="shared" si="6"/>
        <v>0.34</v>
      </c>
      <c r="D60" t="s">
        <v>14</v>
      </c>
    </row>
    <row r="61" spans="1:20">
      <c r="A61" t="str">
        <f>'Population Definitions'!$A$7</f>
        <v>Prisoners</v>
      </c>
      <c r="B61" t="s">
        <v>12</v>
      </c>
      <c r="C61">
        <f t="shared" si="6"/>
        <v>0.34</v>
      </c>
      <c r="D61" t="s">
        <v>14</v>
      </c>
    </row>
    <row r="62" spans="1:20">
      <c r="A62" t="str">
        <f>'Population Definitions'!$A$8</f>
        <v>Population 7</v>
      </c>
      <c r="B62" t="s">
        <v>12</v>
      </c>
      <c r="C62">
        <f t="shared" si="6"/>
        <v>0.34</v>
      </c>
      <c r="D62" t="s">
        <v>14</v>
      </c>
    </row>
    <row r="64" spans="1:20">
      <c r="A64" t="s">
        <v>98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12</v>
      </c>
      <c r="C65">
        <f t="shared" ref="C65:C71" si="7">IF(SUMPRODUCT(--(E65:T65&lt;&gt;""))=0,0.5,"N.A.")</f>
        <v>0.5</v>
      </c>
      <c r="D65" t="s">
        <v>14</v>
      </c>
    </row>
    <row r="66" spans="1:20">
      <c r="A66" t="str">
        <f>'Population Definitions'!$A$3</f>
        <v>Gen 5-14</v>
      </c>
      <c r="B66" t="s">
        <v>12</v>
      </c>
      <c r="C66">
        <f t="shared" si="7"/>
        <v>0.5</v>
      </c>
      <c r="D66" t="s">
        <v>14</v>
      </c>
    </row>
    <row r="67" spans="1:20">
      <c r="A67" t="str">
        <f>'Population Definitions'!$A$4</f>
        <v>Gen 15-64</v>
      </c>
      <c r="B67" t="s">
        <v>12</v>
      </c>
      <c r="C67">
        <f t="shared" si="7"/>
        <v>0.5</v>
      </c>
      <c r="D67" t="s">
        <v>14</v>
      </c>
    </row>
    <row r="68" spans="1:20">
      <c r="A68" t="str">
        <f>'Population Definitions'!$A$5</f>
        <v>Gen 65+</v>
      </c>
      <c r="B68" t="s">
        <v>12</v>
      </c>
      <c r="C68">
        <f t="shared" si="7"/>
        <v>0.5</v>
      </c>
      <c r="D68" t="s">
        <v>14</v>
      </c>
    </row>
    <row r="69" spans="1:20">
      <c r="A69" t="str">
        <f>'Population Definitions'!$A$6</f>
        <v>HIV 15+</v>
      </c>
      <c r="B69" t="s">
        <v>12</v>
      </c>
      <c r="C69">
        <f t="shared" si="7"/>
        <v>0.5</v>
      </c>
      <c r="D69" t="s">
        <v>14</v>
      </c>
    </row>
    <row r="70" spans="1:20">
      <c r="A70" t="str">
        <f>'Population Definitions'!$A$7</f>
        <v>Prisoners</v>
      </c>
      <c r="B70" t="s">
        <v>12</v>
      </c>
      <c r="C70">
        <f t="shared" si="7"/>
        <v>0.5</v>
      </c>
      <c r="D70" t="s">
        <v>14</v>
      </c>
    </row>
    <row r="71" spans="1:20">
      <c r="A71" t="str">
        <f>'Population Definitions'!$A$8</f>
        <v>Population 7</v>
      </c>
      <c r="B71" t="s">
        <v>12</v>
      </c>
      <c r="C71">
        <f t="shared" si="7"/>
        <v>0.5</v>
      </c>
      <c r="D71" t="s">
        <v>14</v>
      </c>
    </row>
    <row r="73" spans="1:20">
      <c r="A73" t="s">
        <v>100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12</v>
      </c>
      <c r="C74">
        <f t="shared" ref="C74:C80" si="8">IF(SUMPRODUCT(--(E74:T74&lt;&gt;""))=0,0.9,"N.A.")</f>
        <v>0.9</v>
      </c>
      <c r="D74" t="s">
        <v>14</v>
      </c>
    </row>
    <row r="75" spans="1:20">
      <c r="A75" t="str">
        <f>'Population Definitions'!$A$3</f>
        <v>Gen 5-14</v>
      </c>
      <c r="B75" t="s">
        <v>12</v>
      </c>
      <c r="C75">
        <f t="shared" si="8"/>
        <v>0.9</v>
      </c>
      <c r="D75" t="s">
        <v>14</v>
      </c>
    </row>
    <row r="76" spans="1:20">
      <c r="A76" t="str">
        <f>'Population Definitions'!$A$4</f>
        <v>Gen 15-64</v>
      </c>
      <c r="B76" t="s">
        <v>12</v>
      </c>
      <c r="C76">
        <f t="shared" si="8"/>
        <v>0.9</v>
      </c>
      <c r="D76" t="s">
        <v>14</v>
      </c>
    </row>
    <row r="77" spans="1:20">
      <c r="A77" t="str">
        <f>'Population Definitions'!$A$5</f>
        <v>Gen 65+</v>
      </c>
      <c r="B77" t="s">
        <v>12</v>
      </c>
      <c r="C77">
        <f t="shared" si="8"/>
        <v>0.9</v>
      </c>
      <c r="D77" t="s">
        <v>14</v>
      </c>
    </row>
    <row r="78" spans="1:20">
      <c r="A78" t="str">
        <f>'Population Definitions'!$A$6</f>
        <v>HIV 15+</v>
      </c>
      <c r="B78" t="s">
        <v>12</v>
      </c>
      <c r="C78">
        <f t="shared" si="8"/>
        <v>0.9</v>
      </c>
      <c r="D78" t="s">
        <v>14</v>
      </c>
    </row>
    <row r="79" spans="1:20">
      <c r="A79" t="str">
        <f>'Population Definitions'!$A$7</f>
        <v>Prisoners</v>
      </c>
      <c r="B79" t="s">
        <v>12</v>
      </c>
      <c r="C79">
        <f t="shared" si="8"/>
        <v>0.9</v>
      </c>
      <c r="D79" t="s">
        <v>14</v>
      </c>
    </row>
    <row r="80" spans="1:20">
      <c r="A80" t="str">
        <f>'Population Definitions'!$A$8</f>
        <v>Population 7</v>
      </c>
      <c r="B80" t="s">
        <v>12</v>
      </c>
      <c r="C80">
        <f t="shared" si="8"/>
        <v>0.9</v>
      </c>
      <c r="D80" t="s">
        <v>14</v>
      </c>
    </row>
    <row r="82" spans="1:20">
      <c r="A82" t="s">
        <v>101</v>
      </c>
      <c r="B82" t="s">
        <v>10</v>
      </c>
      <c r="C82" t="s">
        <v>11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12</v>
      </c>
      <c r="C83">
        <f t="shared" ref="C83:C89" si="9">IF(SUMPRODUCT(--(E83:T83&lt;&gt;""))=0,0.91,"N.A.")</f>
        <v>0.91</v>
      </c>
      <c r="D83" t="s">
        <v>14</v>
      </c>
    </row>
    <row r="84" spans="1:20">
      <c r="A84" t="str">
        <f>'Population Definitions'!$A$3</f>
        <v>Gen 5-14</v>
      </c>
      <c r="B84" t="s">
        <v>12</v>
      </c>
      <c r="C84">
        <f t="shared" si="9"/>
        <v>0.91</v>
      </c>
      <c r="D84" t="s">
        <v>14</v>
      </c>
    </row>
    <row r="85" spans="1:20">
      <c r="A85" t="str">
        <f>'Population Definitions'!$A$4</f>
        <v>Gen 15-64</v>
      </c>
      <c r="B85" t="s">
        <v>12</v>
      </c>
      <c r="C85">
        <f t="shared" si="9"/>
        <v>0.91</v>
      </c>
      <c r="D85" t="s">
        <v>14</v>
      </c>
    </row>
    <row r="86" spans="1:20">
      <c r="A86" t="str">
        <f>'Population Definitions'!$A$5</f>
        <v>Gen 65+</v>
      </c>
      <c r="B86" t="s">
        <v>12</v>
      </c>
      <c r="C86">
        <f t="shared" si="9"/>
        <v>0.91</v>
      </c>
      <c r="D86" t="s">
        <v>14</v>
      </c>
    </row>
    <row r="87" spans="1:20">
      <c r="A87" t="str">
        <f>'Population Definitions'!$A$6</f>
        <v>HIV 15+</v>
      </c>
      <c r="B87" t="s">
        <v>12</v>
      </c>
      <c r="C87">
        <f t="shared" si="9"/>
        <v>0.91</v>
      </c>
      <c r="D87" t="s">
        <v>14</v>
      </c>
    </row>
    <row r="88" spans="1:20">
      <c r="A88" t="str">
        <f>'Population Definitions'!$A$7</f>
        <v>Prisoners</v>
      </c>
      <c r="B88" t="s">
        <v>12</v>
      </c>
      <c r="C88">
        <f t="shared" si="9"/>
        <v>0.91</v>
      </c>
      <c r="D88" t="s">
        <v>14</v>
      </c>
    </row>
    <row r="89" spans="1:20">
      <c r="A89" t="str">
        <f>'Population Definitions'!$A$8</f>
        <v>Population 7</v>
      </c>
      <c r="B89" t="s">
        <v>12</v>
      </c>
      <c r="C89">
        <f t="shared" si="9"/>
        <v>0.91</v>
      </c>
      <c r="D89" t="s">
        <v>14</v>
      </c>
    </row>
    <row r="91" spans="1:20">
      <c r="A91" t="s">
        <v>102</v>
      </c>
      <c r="B91" t="s">
        <v>10</v>
      </c>
      <c r="C91" t="s">
        <v>11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12</v>
      </c>
      <c r="C92">
        <f t="shared" ref="C92:C98" si="10">IF(SUMPRODUCT(--(E92:T92&lt;&gt;""))=0,0.34,"N.A.")</f>
        <v>0.34</v>
      </c>
      <c r="D92" t="s">
        <v>14</v>
      </c>
    </row>
    <row r="93" spans="1:20">
      <c r="A93" t="str">
        <f>'Population Definitions'!$A$3</f>
        <v>Gen 5-14</v>
      </c>
      <c r="B93" t="s">
        <v>12</v>
      </c>
      <c r="C93">
        <f t="shared" si="10"/>
        <v>0.34</v>
      </c>
      <c r="D93" t="s">
        <v>14</v>
      </c>
    </row>
    <row r="94" spans="1:20">
      <c r="A94" t="str">
        <f>'Population Definitions'!$A$4</f>
        <v>Gen 15-64</v>
      </c>
      <c r="B94" t="s">
        <v>12</v>
      </c>
      <c r="C94">
        <f t="shared" si="10"/>
        <v>0.34</v>
      </c>
      <c r="D94" t="s">
        <v>14</v>
      </c>
    </row>
    <row r="95" spans="1:20">
      <c r="A95" t="str">
        <f>'Population Definitions'!$A$5</f>
        <v>Gen 65+</v>
      </c>
      <c r="B95" t="s">
        <v>12</v>
      </c>
      <c r="C95">
        <f t="shared" si="10"/>
        <v>0.34</v>
      </c>
      <c r="D95" t="s">
        <v>14</v>
      </c>
    </row>
    <row r="96" spans="1:20">
      <c r="A96" t="str">
        <f>'Population Definitions'!$A$6</f>
        <v>HIV 15+</v>
      </c>
      <c r="B96" t="s">
        <v>12</v>
      </c>
      <c r="C96">
        <f t="shared" si="10"/>
        <v>0.34</v>
      </c>
      <c r="D96" t="s">
        <v>14</v>
      </c>
    </row>
    <row r="97" spans="1:20">
      <c r="A97" t="str">
        <f>'Population Definitions'!$A$7</f>
        <v>Prisoners</v>
      </c>
      <c r="B97" t="s">
        <v>12</v>
      </c>
      <c r="C97">
        <f t="shared" si="10"/>
        <v>0.34</v>
      </c>
      <c r="D97" t="s">
        <v>14</v>
      </c>
    </row>
    <row r="98" spans="1:20">
      <c r="A98" t="str">
        <f>'Population Definitions'!$A$8</f>
        <v>Population 7</v>
      </c>
      <c r="B98" t="s">
        <v>12</v>
      </c>
      <c r="C98">
        <f t="shared" si="10"/>
        <v>0.34</v>
      </c>
      <c r="D98" t="s">
        <v>14</v>
      </c>
    </row>
    <row r="100" spans="1:20">
      <c r="A100" t="s">
        <v>103</v>
      </c>
      <c r="B100" t="s">
        <v>10</v>
      </c>
      <c r="C100" t="s">
        <v>11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12</v>
      </c>
      <c r="C101">
        <f t="shared" ref="C101:C107" si="11">IF(SUMPRODUCT(--(E101:T101&lt;&gt;""))=0,0.5,"N.A.")</f>
        <v>0.5</v>
      </c>
      <c r="D101" t="s">
        <v>14</v>
      </c>
    </row>
    <row r="102" spans="1:20">
      <c r="A102" t="str">
        <f>'Population Definitions'!$A$3</f>
        <v>Gen 5-14</v>
      </c>
      <c r="B102" t="s">
        <v>12</v>
      </c>
      <c r="C102">
        <f t="shared" si="11"/>
        <v>0.5</v>
      </c>
      <c r="D102" t="s">
        <v>14</v>
      </c>
    </row>
    <row r="103" spans="1:20">
      <c r="A103" t="str">
        <f>'Population Definitions'!$A$4</f>
        <v>Gen 15-64</v>
      </c>
      <c r="B103" t="s">
        <v>12</v>
      </c>
      <c r="C103">
        <f t="shared" si="11"/>
        <v>0.5</v>
      </c>
      <c r="D103" t="s">
        <v>14</v>
      </c>
    </row>
    <row r="104" spans="1:20">
      <c r="A104" t="str">
        <f>'Population Definitions'!$A$5</f>
        <v>Gen 65+</v>
      </c>
      <c r="B104" t="s">
        <v>12</v>
      </c>
      <c r="C104">
        <f t="shared" si="11"/>
        <v>0.5</v>
      </c>
      <c r="D104" t="s">
        <v>14</v>
      </c>
    </row>
    <row r="105" spans="1:20">
      <c r="A105" t="str">
        <f>'Population Definitions'!$A$6</f>
        <v>HIV 15+</v>
      </c>
      <c r="B105" t="s">
        <v>12</v>
      </c>
      <c r="C105">
        <f t="shared" si="11"/>
        <v>0.5</v>
      </c>
      <c r="D105" t="s">
        <v>14</v>
      </c>
    </row>
    <row r="106" spans="1:20">
      <c r="A106" t="str">
        <f>'Population Definitions'!$A$7</f>
        <v>Prisoners</v>
      </c>
      <c r="B106" t="s">
        <v>12</v>
      </c>
      <c r="C106">
        <f t="shared" si="11"/>
        <v>0.5</v>
      </c>
      <c r="D106" t="s">
        <v>14</v>
      </c>
    </row>
    <row r="107" spans="1:20">
      <c r="A107" t="str">
        <f>'Population Definitions'!$A$8</f>
        <v>Population 7</v>
      </c>
      <c r="B107" t="s">
        <v>12</v>
      </c>
      <c r="C107">
        <f t="shared" si="11"/>
        <v>0.5</v>
      </c>
      <c r="D107" t="s">
        <v>14</v>
      </c>
    </row>
    <row r="109" spans="1:20">
      <c r="A109" t="s">
        <v>111</v>
      </c>
      <c r="B109" t="s">
        <v>10</v>
      </c>
      <c r="C109" t="s">
        <v>11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12</v>
      </c>
      <c r="C110">
        <f t="shared" ref="C110:C116" si="12">IF(SUMPRODUCT(--(E110:T110&lt;&gt;""))=0,0.9,"N.A.")</f>
        <v>0.9</v>
      </c>
      <c r="D110" t="s">
        <v>14</v>
      </c>
    </row>
    <row r="111" spans="1:20">
      <c r="A111" t="str">
        <f>'Population Definitions'!$A$3</f>
        <v>Gen 5-14</v>
      </c>
      <c r="B111" t="s">
        <v>12</v>
      </c>
      <c r="C111">
        <f t="shared" si="12"/>
        <v>0.9</v>
      </c>
      <c r="D111" t="s">
        <v>14</v>
      </c>
    </row>
    <row r="112" spans="1:20">
      <c r="A112" t="str">
        <f>'Population Definitions'!$A$4</f>
        <v>Gen 15-64</v>
      </c>
      <c r="B112" t="s">
        <v>12</v>
      </c>
      <c r="C112">
        <f t="shared" si="12"/>
        <v>0.9</v>
      </c>
      <c r="D112" t="s">
        <v>14</v>
      </c>
    </row>
    <row r="113" spans="1:20">
      <c r="A113" t="str">
        <f>'Population Definitions'!$A$5</f>
        <v>Gen 65+</v>
      </c>
      <c r="B113" t="s">
        <v>12</v>
      </c>
      <c r="C113">
        <f t="shared" si="12"/>
        <v>0.9</v>
      </c>
      <c r="D113" t="s">
        <v>14</v>
      </c>
    </row>
    <row r="114" spans="1:20">
      <c r="A114" t="str">
        <f>'Population Definitions'!$A$6</f>
        <v>HIV 15+</v>
      </c>
      <c r="B114" t="s">
        <v>12</v>
      </c>
      <c r="C114">
        <f t="shared" si="12"/>
        <v>0.9</v>
      </c>
      <c r="D114" t="s">
        <v>14</v>
      </c>
    </row>
    <row r="115" spans="1:20">
      <c r="A115" t="str">
        <f>'Population Definitions'!$A$7</f>
        <v>Prisoners</v>
      </c>
      <c r="B115" t="s">
        <v>12</v>
      </c>
      <c r="C115">
        <f t="shared" si="12"/>
        <v>0.9</v>
      </c>
      <c r="D115" t="s">
        <v>14</v>
      </c>
    </row>
    <row r="116" spans="1:20">
      <c r="A116" t="str">
        <f>'Population Definitions'!$A$8</f>
        <v>Population 7</v>
      </c>
      <c r="B116" t="s">
        <v>12</v>
      </c>
      <c r="C116">
        <f t="shared" si="12"/>
        <v>0.9</v>
      </c>
      <c r="D116" t="s">
        <v>14</v>
      </c>
    </row>
    <row r="118" spans="1:20">
      <c r="A118" t="s">
        <v>112</v>
      </c>
      <c r="B118" t="s">
        <v>10</v>
      </c>
      <c r="C118" t="s">
        <v>11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Gen 0-4</v>
      </c>
      <c r="B119" t="s">
        <v>12</v>
      </c>
      <c r="C119">
        <f t="shared" ref="C119:C125" si="13">IF(SUMPRODUCT(--(E119:T119&lt;&gt;""))=0,0.91,"N.A.")</f>
        <v>0.91</v>
      </c>
      <c r="D119" t="s">
        <v>14</v>
      </c>
    </row>
    <row r="120" spans="1:20">
      <c r="A120" t="str">
        <f>'Population Definitions'!$A$3</f>
        <v>Gen 5-14</v>
      </c>
      <c r="B120" t="s">
        <v>12</v>
      </c>
      <c r="C120">
        <f t="shared" si="13"/>
        <v>0.91</v>
      </c>
      <c r="D120" t="s">
        <v>14</v>
      </c>
    </row>
    <row r="121" spans="1:20">
      <c r="A121" t="str">
        <f>'Population Definitions'!$A$4</f>
        <v>Gen 15-64</v>
      </c>
      <c r="B121" t="s">
        <v>12</v>
      </c>
      <c r="C121">
        <f t="shared" si="13"/>
        <v>0.91</v>
      </c>
      <c r="D121" t="s">
        <v>14</v>
      </c>
    </row>
    <row r="122" spans="1:20">
      <c r="A122" t="str">
        <f>'Population Definitions'!$A$5</f>
        <v>Gen 65+</v>
      </c>
      <c r="B122" t="s">
        <v>12</v>
      </c>
      <c r="C122">
        <f t="shared" si="13"/>
        <v>0.91</v>
      </c>
      <c r="D122" t="s">
        <v>14</v>
      </c>
    </row>
    <row r="123" spans="1:20">
      <c r="A123" t="str">
        <f>'Population Definitions'!$A$6</f>
        <v>HIV 15+</v>
      </c>
      <c r="B123" t="s">
        <v>12</v>
      </c>
      <c r="C123">
        <f t="shared" si="13"/>
        <v>0.91</v>
      </c>
      <c r="D123" t="s">
        <v>14</v>
      </c>
    </row>
    <row r="124" spans="1:20">
      <c r="A124" t="str">
        <f>'Population Definitions'!$A$7</f>
        <v>Prisoners</v>
      </c>
      <c r="B124" t="s">
        <v>12</v>
      </c>
      <c r="C124">
        <f t="shared" si="13"/>
        <v>0.91</v>
      </c>
      <c r="D124" t="s">
        <v>14</v>
      </c>
    </row>
    <row r="125" spans="1:20">
      <c r="A125" t="str">
        <f>'Population Definitions'!$A$8</f>
        <v>Population 7</v>
      </c>
      <c r="B125" t="s">
        <v>12</v>
      </c>
      <c r="C125">
        <f t="shared" si="13"/>
        <v>0.91</v>
      </c>
      <c r="D125" t="s">
        <v>14</v>
      </c>
    </row>
    <row r="127" spans="1:20">
      <c r="A127" t="s">
        <v>113</v>
      </c>
      <c r="B127" t="s">
        <v>10</v>
      </c>
      <c r="C127" t="s">
        <v>11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Gen 0-4</v>
      </c>
      <c r="B128" t="s">
        <v>12</v>
      </c>
      <c r="C128">
        <f t="shared" ref="C128:C134" si="14">IF(SUMPRODUCT(--(E128:T128&lt;&gt;""))=0,0.07,"N.A.")</f>
        <v>7.0000000000000007E-2</v>
      </c>
      <c r="D128" t="s">
        <v>14</v>
      </c>
    </row>
    <row r="129" spans="1:20">
      <c r="A129" t="str">
        <f>'Population Definitions'!$A$3</f>
        <v>Gen 5-14</v>
      </c>
      <c r="B129" t="s">
        <v>12</v>
      </c>
      <c r="C129">
        <f t="shared" si="14"/>
        <v>7.0000000000000007E-2</v>
      </c>
      <c r="D129" t="s">
        <v>14</v>
      </c>
    </row>
    <row r="130" spans="1:20">
      <c r="A130" t="str">
        <f>'Population Definitions'!$A$4</f>
        <v>Gen 15-64</v>
      </c>
      <c r="B130" t="s">
        <v>12</v>
      </c>
      <c r="C130">
        <f t="shared" si="14"/>
        <v>7.0000000000000007E-2</v>
      </c>
      <c r="D130" t="s">
        <v>14</v>
      </c>
    </row>
    <row r="131" spans="1:20">
      <c r="A131" t="str">
        <f>'Population Definitions'!$A$5</f>
        <v>Gen 65+</v>
      </c>
      <c r="B131" t="s">
        <v>12</v>
      </c>
      <c r="C131">
        <f t="shared" si="14"/>
        <v>7.0000000000000007E-2</v>
      </c>
      <c r="D131" t="s">
        <v>14</v>
      </c>
    </row>
    <row r="132" spans="1:20">
      <c r="A132" t="str">
        <f>'Population Definitions'!$A$6</f>
        <v>HIV 15+</v>
      </c>
      <c r="B132" t="s">
        <v>12</v>
      </c>
      <c r="C132">
        <f t="shared" si="14"/>
        <v>7.0000000000000007E-2</v>
      </c>
      <c r="D132" t="s">
        <v>14</v>
      </c>
    </row>
    <row r="133" spans="1:20">
      <c r="A133" t="str">
        <f>'Population Definitions'!$A$7</f>
        <v>Prisoners</v>
      </c>
      <c r="B133" t="s">
        <v>12</v>
      </c>
      <c r="C133">
        <f t="shared" si="14"/>
        <v>7.0000000000000007E-2</v>
      </c>
      <c r="D133" t="s">
        <v>14</v>
      </c>
    </row>
    <row r="134" spans="1:20">
      <c r="A134" t="str">
        <f>'Population Definitions'!$A$8</f>
        <v>Population 7</v>
      </c>
      <c r="B134" t="s">
        <v>12</v>
      </c>
      <c r="C134">
        <f t="shared" si="14"/>
        <v>7.0000000000000007E-2</v>
      </c>
      <c r="D134" t="s">
        <v>14</v>
      </c>
    </row>
    <row r="136" spans="1:20">
      <c r="A136" t="s">
        <v>114</v>
      </c>
      <c r="B136" t="s">
        <v>10</v>
      </c>
      <c r="C136" t="s">
        <v>11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Gen 0-4</v>
      </c>
      <c r="B137" t="s">
        <v>12</v>
      </c>
      <c r="C137">
        <f t="shared" ref="C137:C143" si="15">IF(SUMPRODUCT(--(E137:T137&lt;&gt;""))=0,0.85,"N.A.")</f>
        <v>0.85</v>
      </c>
      <c r="D137" t="s">
        <v>14</v>
      </c>
    </row>
    <row r="138" spans="1:20">
      <c r="A138" t="str">
        <f>'Population Definitions'!$A$3</f>
        <v>Gen 5-14</v>
      </c>
      <c r="B138" t="s">
        <v>12</v>
      </c>
      <c r="C138">
        <f t="shared" si="15"/>
        <v>0.85</v>
      </c>
      <c r="D138" t="s">
        <v>14</v>
      </c>
    </row>
    <row r="139" spans="1:20">
      <c r="A139" t="str">
        <f>'Population Definitions'!$A$4</f>
        <v>Gen 15-64</v>
      </c>
      <c r="B139" t="s">
        <v>12</v>
      </c>
      <c r="C139">
        <f t="shared" si="15"/>
        <v>0.85</v>
      </c>
      <c r="D139" t="s">
        <v>14</v>
      </c>
    </row>
    <row r="140" spans="1:20">
      <c r="A140" t="str">
        <f>'Population Definitions'!$A$5</f>
        <v>Gen 65+</v>
      </c>
      <c r="B140" t="s">
        <v>12</v>
      </c>
      <c r="C140">
        <f t="shared" si="15"/>
        <v>0.85</v>
      </c>
      <c r="D140" t="s">
        <v>14</v>
      </c>
    </row>
    <row r="141" spans="1:20">
      <c r="A141" t="str">
        <f>'Population Definitions'!$A$6</f>
        <v>HIV 15+</v>
      </c>
      <c r="B141" t="s">
        <v>12</v>
      </c>
      <c r="C141">
        <f t="shared" si="15"/>
        <v>0.85</v>
      </c>
      <c r="D141" t="s">
        <v>14</v>
      </c>
    </row>
    <row r="142" spans="1:20">
      <c r="A142" t="str">
        <f>'Population Definitions'!$A$7</f>
        <v>Prisoners</v>
      </c>
      <c r="B142" t="s">
        <v>12</v>
      </c>
      <c r="C142">
        <f t="shared" si="15"/>
        <v>0.85</v>
      </c>
      <c r="D142" t="s">
        <v>14</v>
      </c>
    </row>
    <row r="143" spans="1:20">
      <c r="A143" t="str">
        <f>'Population Definitions'!$A$8</f>
        <v>Population 7</v>
      </c>
      <c r="B143" t="s">
        <v>12</v>
      </c>
      <c r="C143">
        <f t="shared" si="15"/>
        <v>0.85</v>
      </c>
      <c r="D143" t="s">
        <v>14</v>
      </c>
    </row>
    <row r="145" spans="1:20">
      <c r="A145" t="s">
        <v>116</v>
      </c>
      <c r="B145" t="s">
        <v>10</v>
      </c>
      <c r="C145" t="s">
        <v>11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12</v>
      </c>
      <c r="C146">
        <f t="shared" ref="C146:C152" si="16">IF(SUMPRODUCT(--(E146:T146&lt;&gt;""))=0,0.9,"N.A.")</f>
        <v>0.9</v>
      </c>
      <c r="D146" t="s">
        <v>14</v>
      </c>
    </row>
    <row r="147" spans="1:20">
      <c r="A147" t="str">
        <f>'Population Definitions'!$A$3</f>
        <v>Gen 5-14</v>
      </c>
      <c r="B147" t="s">
        <v>12</v>
      </c>
      <c r="C147">
        <f t="shared" si="16"/>
        <v>0.9</v>
      </c>
      <c r="D147" t="s">
        <v>14</v>
      </c>
    </row>
    <row r="148" spans="1:20">
      <c r="A148" t="str">
        <f>'Population Definitions'!$A$4</f>
        <v>Gen 15-64</v>
      </c>
      <c r="B148" t="s">
        <v>12</v>
      </c>
      <c r="C148">
        <f t="shared" si="16"/>
        <v>0.9</v>
      </c>
      <c r="D148" t="s">
        <v>14</v>
      </c>
    </row>
    <row r="149" spans="1:20">
      <c r="A149" t="str">
        <f>'Population Definitions'!$A$5</f>
        <v>Gen 65+</v>
      </c>
      <c r="B149" t="s">
        <v>12</v>
      </c>
      <c r="C149">
        <f t="shared" si="16"/>
        <v>0.9</v>
      </c>
      <c r="D149" t="s">
        <v>14</v>
      </c>
    </row>
    <row r="150" spans="1:20">
      <c r="A150" t="str">
        <f>'Population Definitions'!$A$6</f>
        <v>HIV 15+</v>
      </c>
      <c r="B150" t="s">
        <v>12</v>
      </c>
      <c r="C150">
        <f t="shared" si="16"/>
        <v>0.9</v>
      </c>
      <c r="D150" t="s">
        <v>14</v>
      </c>
    </row>
    <row r="151" spans="1:20">
      <c r="A151" t="str">
        <f>'Population Definitions'!$A$7</f>
        <v>Prisoners</v>
      </c>
      <c r="B151" t="s">
        <v>12</v>
      </c>
      <c r="C151">
        <f t="shared" si="16"/>
        <v>0.9</v>
      </c>
      <c r="D151" t="s">
        <v>14</v>
      </c>
    </row>
    <row r="152" spans="1:20">
      <c r="A152" t="str">
        <f>'Population Definitions'!$A$8</f>
        <v>Population 7</v>
      </c>
      <c r="B152" t="s">
        <v>12</v>
      </c>
      <c r="C152">
        <f t="shared" si="16"/>
        <v>0.9</v>
      </c>
      <c r="D152" t="s">
        <v>14</v>
      </c>
    </row>
    <row r="154" spans="1:20">
      <c r="A154" t="s">
        <v>117</v>
      </c>
      <c r="B154" t="s">
        <v>10</v>
      </c>
      <c r="C154" t="s">
        <v>11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Gen 0-4</v>
      </c>
      <c r="B155" t="s">
        <v>12</v>
      </c>
      <c r="C155">
        <f t="shared" ref="C155:C161" si="17">IF(SUMPRODUCT(--(E155:T155&lt;&gt;""))=0,0.91,"N.A.")</f>
        <v>0.91</v>
      </c>
      <c r="D155" t="s">
        <v>14</v>
      </c>
    </row>
    <row r="156" spans="1:20">
      <c r="A156" t="str">
        <f>'Population Definitions'!$A$3</f>
        <v>Gen 5-14</v>
      </c>
      <c r="B156" t="s">
        <v>12</v>
      </c>
      <c r="C156">
        <f t="shared" si="17"/>
        <v>0.91</v>
      </c>
      <c r="D156" t="s">
        <v>14</v>
      </c>
    </row>
    <row r="157" spans="1:20">
      <c r="A157" t="str">
        <f>'Population Definitions'!$A$4</f>
        <v>Gen 15-64</v>
      </c>
      <c r="B157" t="s">
        <v>12</v>
      </c>
      <c r="C157">
        <f t="shared" si="17"/>
        <v>0.91</v>
      </c>
      <c r="D157" t="s">
        <v>14</v>
      </c>
    </row>
    <row r="158" spans="1:20">
      <c r="A158" t="str">
        <f>'Population Definitions'!$A$5</f>
        <v>Gen 65+</v>
      </c>
      <c r="B158" t="s">
        <v>12</v>
      </c>
      <c r="C158">
        <f t="shared" si="17"/>
        <v>0.91</v>
      </c>
      <c r="D158" t="s">
        <v>14</v>
      </c>
    </row>
    <row r="159" spans="1:20">
      <c r="A159" t="str">
        <f>'Population Definitions'!$A$6</f>
        <v>HIV 15+</v>
      </c>
      <c r="B159" t="s">
        <v>12</v>
      </c>
      <c r="C159">
        <f t="shared" si="17"/>
        <v>0.91</v>
      </c>
      <c r="D159" t="s">
        <v>14</v>
      </c>
    </row>
    <row r="160" spans="1:20">
      <c r="A160" t="str">
        <f>'Population Definitions'!$A$7</f>
        <v>Prisoners</v>
      </c>
      <c r="B160" t="s">
        <v>12</v>
      </c>
      <c r="C160">
        <f t="shared" si="17"/>
        <v>0.91</v>
      </c>
      <c r="D160" t="s">
        <v>14</v>
      </c>
    </row>
    <row r="161" spans="1:20">
      <c r="A161" t="str">
        <f>'Population Definitions'!$A$8</f>
        <v>Population 7</v>
      </c>
      <c r="B161" t="s">
        <v>12</v>
      </c>
      <c r="C161">
        <f t="shared" si="17"/>
        <v>0.91</v>
      </c>
      <c r="D161" t="s">
        <v>14</v>
      </c>
    </row>
    <row r="163" spans="1:20">
      <c r="A163" t="s">
        <v>118</v>
      </c>
      <c r="B163" t="s">
        <v>10</v>
      </c>
      <c r="C163" t="s">
        <v>11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Gen 0-4</v>
      </c>
      <c r="B164" t="s">
        <v>12</v>
      </c>
      <c r="C164">
        <f t="shared" ref="C164:C170" si="18">IF(SUMPRODUCT(--(E164:T164&lt;&gt;""))=0,0.34,"N.A.")</f>
        <v>0.34</v>
      </c>
      <c r="D164" t="s">
        <v>14</v>
      </c>
    </row>
    <row r="165" spans="1:20">
      <c r="A165" t="str">
        <f>'Population Definitions'!$A$3</f>
        <v>Gen 5-14</v>
      </c>
      <c r="B165" t="s">
        <v>12</v>
      </c>
      <c r="C165">
        <f t="shared" si="18"/>
        <v>0.34</v>
      </c>
      <c r="D165" t="s">
        <v>14</v>
      </c>
    </row>
    <row r="166" spans="1:20">
      <c r="A166" t="str">
        <f>'Population Definitions'!$A$4</f>
        <v>Gen 15-64</v>
      </c>
      <c r="B166" t="s">
        <v>12</v>
      </c>
      <c r="C166">
        <f t="shared" si="18"/>
        <v>0.34</v>
      </c>
      <c r="D166" t="s">
        <v>14</v>
      </c>
    </row>
    <row r="167" spans="1:20">
      <c r="A167" t="str">
        <f>'Population Definitions'!$A$5</f>
        <v>Gen 65+</v>
      </c>
      <c r="B167" t="s">
        <v>12</v>
      </c>
      <c r="C167">
        <f t="shared" si="18"/>
        <v>0.34</v>
      </c>
      <c r="D167" t="s">
        <v>14</v>
      </c>
    </row>
    <row r="168" spans="1:20">
      <c r="A168" t="str">
        <f>'Population Definitions'!$A$6</f>
        <v>HIV 15+</v>
      </c>
      <c r="B168" t="s">
        <v>12</v>
      </c>
      <c r="C168">
        <f t="shared" si="18"/>
        <v>0.34</v>
      </c>
      <c r="D168" t="s">
        <v>14</v>
      </c>
    </row>
    <row r="169" spans="1:20">
      <c r="A169" t="str">
        <f>'Population Definitions'!$A$7</f>
        <v>Prisoners</v>
      </c>
      <c r="B169" t="s">
        <v>12</v>
      </c>
      <c r="C169">
        <f t="shared" si="18"/>
        <v>0.34</v>
      </c>
      <c r="D169" t="s">
        <v>14</v>
      </c>
    </row>
    <row r="170" spans="1:20">
      <c r="A170" t="str">
        <f>'Population Definitions'!$A$8</f>
        <v>Population 7</v>
      </c>
      <c r="B170" t="s">
        <v>12</v>
      </c>
      <c r="C170">
        <f t="shared" si="18"/>
        <v>0.34</v>
      </c>
      <c r="D170" t="s">
        <v>14</v>
      </c>
    </row>
    <row r="172" spans="1:20">
      <c r="A172" t="s">
        <v>119</v>
      </c>
      <c r="B172" t="s">
        <v>10</v>
      </c>
      <c r="C172" t="s">
        <v>11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Gen 0-4</v>
      </c>
      <c r="B173" t="s">
        <v>12</v>
      </c>
      <c r="C173">
        <f t="shared" ref="C173:C179" si="19">IF(SUMPRODUCT(--(E173:T173&lt;&gt;""))=0,0.5,"N.A.")</f>
        <v>0.5</v>
      </c>
      <c r="D173" t="s">
        <v>14</v>
      </c>
    </row>
    <row r="174" spans="1:20">
      <c r="A174" t="str">
        <f>'Population Definitions'!$A$3</f>
        <v>Gen 5-14</v>
      </c>
      <c r="B174" t="s">
        <v>12</v>
      </c>
      <c r="C174">
        <f t="shared" si="19"/>
        <v>0.5</v>
      </c>
      <c r="D174" t="s">
        <v>14</v>
      </c>
    </row>
    <row r="175" spans="1:20">
      <c r="A175" t="str">
        <f>'Population Definitions'!$A$4</f>
        <v>Gen 15-64</v>
      </c>
      <c r="B175" t="s">
        <v>12</v>
      </c>
      <c r="C175">
        <f t="shared" si="19"/>
        <v>0.5</v>
      </c>
      <c r="D175" t="s">
        <v>14</v>
      </c>
    </row>
    <row r="176" spans="1:20">
      <c r="A176" t="str">
        <f>'Population Definitions'!$A$5</f>
        <v>Gen 65+</v>
      </c>
      <c r="B176" t="s">
        <v>12</v>
      </c>
      <c r="C176">
        <f t="shared" si="19"/>
        <v>0.5</v>
      </c>
      <c r="D176" t="s">
        <v>14</v>
      </c>
    </row>
    <row r="177" spans="1:20">
      <c r="A177" t="str">
        <f>'Population Definitions'!$A$6</f>
        <v>HIV 15+</v>
      </c>
      <c r="B177" t="s">
        <v>12</v>
      </c>
      <c r="C177">
        <f t="shared" si="19"/>
        <v>0.5</v>
      </c>
      <c r="D177" t="s">
        <v>14</v>
      </c>
    </row>
    <row r="178" spans="1:20">
      <c r="A178" t="str">
        <f>'Population Definitions'!$A$7</f>
        <v>Prisoners</v>
      </c>
      <c r="B178" t="s">
        <v>12</v>
      </c>
      <c r="C178">
        <f t="shared" si="19"/>
        <v>0.5</v>
      </c>
      <c r="D178" t="s">
        <v>14</v>
      </c>
    </row>
    <row r="179" spans="1:20">
      <c r="A179" t="str">
        <f>'Population Definitions'!$A$8</f>
        <v>Population 7</v>
      </c>
      <c r="B179" t="s">
        <v>12</v>
      </c>
      <c r="C179">
        <f t="shared" si="19"/>
        <v>0.5</v>
      </c>
      <c r="D179" t="s">
        <v>14</v>
      </c>
    </row>
    <row r="181" spans="1:20">
      <c r="A181" t="s">
        <v>121</v>
      </c>
      <c r="B181" t="s">
        <v>10</v>
      </c>
      <c r="C181" t="s">
        <v>11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Gen 0-4</v>
      </c>
      <c r="B182" t="s">
        <v>12</v>
      </c>
      <c r="C182">
        <f t="shared" ref="C182:C188" si="20">IF(SUMPRODUCT(--(E182:T182&lt;&gt;""))=0,0.9,"N.A.")</f>
        <v>0.9</v>
      </c>
      <c r="D182" t="s">
        <v>14</v>
      </c>
    </row>
    <row r="183" spans="1:20">
      <c r="A183" t="str">
        <f>'Population Definitions'!$A$3</f>
        <v>Gen 5-14</v>
      </c>
      <c r="B183" t="s">
        <v>12</v>
      </c>
      <c r="C183">
        <f t="shared" si="20"/>
        <v>0.9</v>
      </c>
      <c r="D183" t="s">
        <v>14</v>
      </c>
    </row>
    <row r="184" spans="1:20">
      <c r="A184" t="str">
        <f>'Population Definitions'!$A$4</f>
        <v>Gen 15-64</v>
      </c>
      <c r="B184" t="s">
        <v>12</v>
      </c>
      <c r="C184">
        <f t="shared" si="20"/>
        <v>0.9</v>
      </c>
      <c r="D184" t="s">
        <v>14</v>
      </c>
    </row>
    <row r="185" spans="1:20">
      <c r="A185" t="str">
        <f>'Population Definitions'!$A$5</f>
        <v>Gen 65+</v>
      </c>
      <c r="B185" t="s">
        <v>12</v>
      </c>
      <c r="C185">
        <f t="shared" si="20"/>
        <v>0.9</v>
      </c>
      <c r="D185" t="s">
        <v>14</v>
      </c>
    </row>
    <row r="186" spans="1:20">
      <c r="A186" t="str">
        <f>'Population Definitions'!$A$6</f>
        <v>HIV 15+</v>
      </c>
      <c r="B186" t="s">
        <v>12</v>
      </c>
      <c r="C186">
        <f t="shared" si="20"/>
        <v>0.9</v>
      </c>
      <c r="D186" t="s">
        <v>14</v>
      </c>
    </row>
    <row r="187" spans="1:20">
      <c r="A187" t="str">
        <f>'Population Definitions'!$A$7</f>
        <v>Prisoners</v>
      </c>
      <c r="B187" t="s">
        <v>12</v>
      </c>
      <c r="C187">
        <f t="shared" si="20"/>
        <v>0.9</v>
      </c>
      <c r="D187" t="s">
        <v>14</v>
      </c>
    </row>
    <row r="188" spans="1:20">
      <c r="A188" t="str">
        <f>'Population Definitions'!$A$8</f>
        <v>Population 7</v>
      </c>
      <c r="B188" t="s">
        <v>12</v>
      </c>
      <c r="C188">
        <f t="shared" si="20"/>
        <v>0.9</v>
      </c>
      <c r="D188" t="s">
        <v>14</v>
      </c>
    </row>
    <row r="190" spans="1:20">
      <c r="A190" t="s">
        <v>122</v>
      </c>
      <c r="B190" t="s">
        <v>10</v>
      </c>
      <c r="C190" t="s">
        <v>11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Gen 0-4</v>
      </c>
      <c r="B191" t="s">
        <v>12</v>
      </c>
      <c r="C191">
        <f t="shared" ref="C191:C197" si="21">IF(SUMPRODUCT(--(E191:T191&lt;&gt;""))=0,0.91,"N.A.")</f>
        <v>0.91</v>
      </c>
      <c r="D191" t="s">
        <v>14</v>
      </c>
    </row>
    <row r="192" spans="1:20">
      <c r="A192" t="str">
        <f>'Population Definitions'!$A$3</f>
        <v>Gen 5-14</v>
      </c>
      <c r="B192" t="s">
        <v>12</v>
      </c>
      <c r="C192">
        <f t="shared" si="21"/>
        <v>0.91</v>
      </c>
      <c r="D192" t="s">
        <v>14</v>
      </c>
    </row>
    <row r="193" spans="1:20">
      <c r="A193" t="str">
        <f>'Population Definitions'!$A$4</f>
        <v>Gen 15-64</v>
      </c>
      <c r="B193" t="s">
        <v>12</v>
      </c>
      <c r="C193">
        <f t="shared" si="21"/>
        <v>0.91</v>
      </c>
      <c r="D193" t="s">
        <v>14</v>
      </c>
    </row>
    <row r="194" spans="1:20">
      <c r="A194" t="str">
        <f>'Population Definitions'!$A$5</f>
        <v>Gen 65+</v>
      </c>
      <c r="B194" t="s">
        <v>12</v>
      </c>
      <c r="C194">
        <f t="shared" si="21"/>
        <v>0.91</v>
      </c>
      <c r="D194" t="s">
        <v>14</v>
      </c>
    </row>
    <row r="195" spans="1:20">
      <c r="A195" t="str">
        <f>'Population Definitions'!$A$6</f>
        <v>HIV 15+</v>
      </c>
      <c r="B195" t="s">
        <v>12</v>
      </c>
      <c r="C195">
        <f t="shared" si="21"/>
        <v>0.91</v>
      </c>
      <c r="D195" t="s">
        <v>14</v>
      </c>
    </row>
    <row r="196" spans="1:20">
      <c r="A196" t="str">
        <f>'Population Definitions'!$A$7</f>
        <v>Prisoners</v>
      </c>
      <c r="B196" t="s">
        <v>12</v>
      </c>
      <c r="C196">
        <f t="shared" si="21"/>
        <v>0.91</v>
      </c>
      <c r="D196" t="s">
        <v>14</v>
      </c>
    </row>
    <row r="197" spans="1:20">
      <c r="A197" t="str">
        <f>'Population Definitions'!$A$8</f>
        <v>Population 7</v>
      </c>
      <c r="B197" t="s">
        <v>12</v>
      </c>
      <c r="C197">
        <f t="shared" si="21"/>
        <v>0.91</v>
      </c>
      <c r="D197" t="s">
        <v>14</v>
      </c>
    </row>
    <row r="199" spans="1:20">
      <c r="A199" t="s">
        <v>123</v>
      </c>
      <c r="B199" t="s">
        <v>10</v>
      </c>
      <c r="C199" t="s">
        <v>11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Gen 0-4</v>
      </c>
      <c r="B200" t="s">
        <v>12</v>
      </c>
      <c r="C200">
        <f t="shared" ref="C200:C206" si="22">IF(SUMPRODUCT(--(E200:T200&lt;&gt;""))=0,0.34,"N.A.")</f>
        <v>0.34</v>
      </c>
      <c r="D200" t="s">
        <v>14</v>
      </c>
    </row>
    <row r="201" spans="1:20">
      <c r="A201" t="str">
        <f>'Population Definitions'!$A$3</f>
        <v>Gen 5-14</v>
      </c>
      <c r="B201" t="s">
        <v>12</v>
      </c>
      <c r="C201">
        <f t="shared" si="22"/>
        <v>0.34</v>
      </c>
      <c r="D201" t="s">
        <v>14</v>
      </c>
    </row>
    <row r="202" spans="1:20">
      <c r="A202" t="str">
        <f>'Population Definitions'!$A$4</f>
        <v>Gen 15-64</v>
      </c>
      <c r="B202" t="s">
        <v>12</v>
      </c>
      <c r="C202">
        <f t="shared" si="22"/>
        <v>0.34</v>
      </c>
      <c r="D202" t="s">
        <v>14</v>
      </c>
    </row>
    <row r="203" spans="1:20">
      <c r="A203" t="str">
        <f>'Population Definitions'!$A$5</f>
        <v>Gen 65+</v>
      </c>
      <c r="B203" t="s">
        <v>12</v>
      </c>
      <c r="C203">
        <f t="shared" si="22"/>
        <v>0.34</v>
      </c>
      <c r="D203" t="s">
        <v>14</v>
      </c>
    </row>
    <row r="204" spans="1:20">
      <c r="A204" t="str">
        <f>'Population Definitions'!$A$6</f>
        <v>HIV 15+</v>
      </c>
      <c r="B204" t="s">
        <v>12</v>
      </c>
      <c r="C204">
        <f t="shared" si="22"/>
        <v>0.34</v>
      </c>
      <c r="D204" t="s">
        <v>14</v>
      </c>
    </row>
    <row r="205" spans="1:20">
      <c r="A205" t="str">
        <f>'Population Definitions'!$A$7</f>
        <v>Prisoners</v>
      </c>
      <c r="B205" t="s">
        <v>12</v>
      </c>
      <c r="C205">
        <f t="shared" si="22"/>
        <v>0.34</v>
      </c>
      <c r="D205" t="s">
        <v>14</v>
      </c>
    </row>
    <row r="206" spans="1:20">
      <c r="A206" t="str">
        <f>'Population Definitions'!$A$8</f>
        <v>Population 7</v>
      </c>
      <c r="B206" t="s">
        <v>12</v>
      </c>
      <c r="C206">
        <f t="shared" si="22"/>
        <v>0.34</v>
      </c>
      <c r="D206" t="s">
        <v>14</v>
      </c>
    </row>
    <row r="208" spans="1:20">
      <c r="A208" t="s">
        <v>124</v>
      </c>
      <c r="B208" t="s">
        <v>10</v>
      </c>
      <c r="C208" t="s">
        <v>11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>
      <c r="A209" t="str">
        <f>'Population Definitions'!$A$2</f>
        <v>Gen 0-4</v>
      </c>
      <c r="B209" t="s">
        <v>12</v>
      </c>
      <c r="C209">
        <f t="shared" ref="C209:C215" si="23">IF(SUMPRODUCT(--(E209:T209&lt;&gt;""))=0,0.5,"N.A.")</f>
        <v>0.5</v>
      </c>
      <c r="D209" t="s">
        <v>14</v>
      </c>
    </row>
    <row r="210" spans="1:4">
      <c r="A210" t="str">
        <f>'Population Definitions'!$A$3</f>
        <v>Gen 5-14</v>
      </c>
      <c r="B210" t="s">
        <v>12</v>
      </c>
      <c r="C210">
        <f t="shared" si="23"/>
        <v>0.5</v>
      </c>
      <c r="D210" t="s">
        <v>14</v>
      </c>
    </row>
    <row r="211" spans="1:4">
      <c r="A211" t="str">
        <f>'Population Definitions'!$A$4</f>
        <v>Gen 15-64</v>
      </c>
      <c r="B211" t="s">
        <v>12</v>
      </c>
      <c r="C211">
        <f t="shared" si="23"/>
        <v>0.5</v>
      </c>
      <c r="D211" t="s">
        <v>14</v>
      </c>
    </row>
    <row r="212" spans="1:4">
      <c r="A212" t="str">
        <f>'Population Definitions'!$A$5</f>
        <v>Gen 65+</v>
      </c>
      <c r="B212" t="s">
        <v>12</v>
      </c>
      <c r="C212">
        <f t="shared" si="23"/>
        <v>0.5</v>
      </c>
      <c r="D212" t="s">
        <v>14</v>
      </c>
    </row>
    <row r="213" spans="1:4">
      <c r="A213" t="str">
        <f>'Population Definitions'!$A$6</f>
        <v>HIV 15+</v>
      </c>
      <c r="B213" t="s">
        <v>12</v>
      </c>
      <c r="C213">
        <f t="shared" si="23"/>
        <v>0.5</v>
      </c>
      <c r="D213" t="s">
        <v>14</v>
      </c>
    </row>
    <row r="214" spans="1:4">
      <c r="A214" t="str">
        <f>'Population Definitions'!$A$7</f>
        <v>Prisoners</v>
      </c>
      <c r="B214" t="s">
        <v>12</v>
      </c>
      <c r="C214">
        <f t="shared" si="23"/>
        <v>0.5</v>
      </c>
      <c r="D214" t="s">
        <v>14</v>
      </c>
    </row>
    <row r="215" spans="1:4">
      <c r="A215" t="str">
        <f>'Population Definitions'!$A$8</f>
        <v>Population 7</v>
      </c>
      <c r="B215" t="s">
        <v>12</v>
      </c>
      <c r="C215">
        <f t="shared" si="23"/>
        <v>0.5</v>
      </c>
      <c r="D215" t="s">
        <v>14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21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12</v>
      </c>
      <c r="C2">
        <f t="shared" ref="C2:C8" si="0">IF(SUMPRODUCT(--(E2:T2&lt;&gt;""))=0,0.22,"N.A.")</f>
        <v>0.22</v>
      </c>
      <c r="D2" t="s">
        <v>14</v>
      </c>
    </row>
    <row r="3" spans="1:20">
      <c r="A3" t="str">
        <f>'Population Definitions'!$A$3</f>
        <v>Gen 5-14</v>
      </c>
      <c r="B3" t="s">
        <v>12</v>
      </c>
      <c r="C3">
        <f t="shared" si="0"/>
        <v>0.22</v>
      </c>
      <c r="D3" t="s">
        <v>14</v>
      </c>
    </row>
    <row r="4" spans="1:20">
      <c r="A4" t="str">
        <f>'Population Definitions'!$A$4</f>
        <v>Gen 15-64</v>
      </c>
      <c r="B4" t="s">
        <v>12</v>
      </c>
      <c r="C4">
        <f t="shared" si="0"/>
        <v>0.22</v>
      </c>
      <c r="D4" t="s">
        <v>14</v>
      </c>
    </row>
    <row r="5" spans="1:20">
      <c r="A5" t="str">
        <f>'Population Definitions'!$A$5</f>
        <v>Gen 65+</v>
      </c>
      <c r="B5" t="s">
        <v>12</v>
      </c>
      <c r="C5">
        <f t="shared" si="0"/>
        <v>0.22</v>
      </c>
      <c r="D5" t="s">
        <v>14</v>
      </c>
    </row>
    <row r="6" spans="1:20">
      <c r="A6" t="str">
        <f>'Population Definitions'!$A$6</f>
        <v>HIV 15+</v>
      </c>
      <c r="B6" t="s">
        <v>12</v>
      </c>
      <c r="C6">
        <f t="shared" si="0"/>
        <v>0.22</v>
      </c>
      <c r="D6" t="s">
        <v>14</v>
      </c>
    </row>
    <row r="7" spans="1:20">
      <c r="A7" t="str">
        <f>'Population Definitions'!$A$7</f>
        <v>Prisoners</v>
      </c>
      <c r="B7" t="s">
        <v>12</v>
      </c>
      <c r="C7">
        <f t="shared" si="0"/>
        <v>0.22</v>
      </c>
      <c r="D7" t="s">
        <v>14</v>
      </c>
    </row>
    <row r="8" spans="1:20">
      <c r="A8" t="str">
        <f>'Population Definitions'!$A$8</f>
        <v>Population 7</v>
      </c>
      <c r="B8" t="s">
        <v>12</v>
      </c>
      <c r="C8">
        <f t="shared" si="0"/>
        <v>0.22</v>
      </c>
      <c r="D8" t="s">
        <v>14</v>
      </c>
    </row>
    <row r="10" spans="1:20">
      <c r="A10" t="s">
        <v>22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12</v>
      </c>
      <c r="C11">
        <f t="shared" ref="C11:C17" si="1">IF(SUMPRODUCT(--(E11:T11&lt;&gt;""))=0,0,"N.A.")</f>
        <v>0</v>
      </c>
      <c r="D11" t="s">
        <v>14</v>
      </c>
    </row>
    <row r="12" spans="1:20">
      <c r="A12" t="str">
        <f>'Population Definitions'!$A$3</f>
        <v>Gen 5-14</v>
      </c>
      <c r="B12" t="s">
        <v>12</v>
      </c>
      <c r="C12">
        <f t="shared" si="1"/>
        <v>0</v>
      </c>
      <c r="D12" t="s">
        <v>14</v>
      </c>
    </row>
    <row r="13" spans="1:20">
      <c r="A13" t="str">
        <f>'Population Definitions'!$A$4</f>
        <v>Gen 15-64</v>
      </c>
      <c r="B13" t="s">
        <v>12</v>
      </c>
      <c r="C13">
        <f t="shared" si="1"/>
        <v>0</v>
      </c>
      <c r="D13" t="s">
        <v>14</v>
      </c>
    </row>
    <row r="14" spans="1:20">
      <c r="A14" t="str">
        <f>'Population Definitions'!$A$5</f>
        <v>Gen 65+</v>
      </c>
      <c r="B14" t="s">
        <v>12</v>
      </c>
      <c r="C14">
        <f t="shared" si="1"/>
        <v>0</v>
      </c>
      <c r="D14" t="s">
        <v>14</v>
      </c>
    </row>
    <row r="15" spans="1:20">
      <c r="A15" t="str">
        <f>'Population Definitions'!$A$6</f>
        <v>HIV 15+</v>
      </c>
      <c r="B15" t="s">
        <v>12</v>
      </c>
      <c r="C15">
        <f t="shared" si="1"/>
        <v>0</v>
      </c>
      <c r="D15" t="s">
        <v>14</v>
      </c>
    </row>
    <row r="16" spans="1:20">
      <c r="A16" t="str">
        <f>'Population Definitions'!$A$7</f>
        <v>Prisoners</v>
      </c>
      <c r="B16" t="s">
        <v>12</v>
      </c>
      <c r="C16">
        <f t="shared" si="1"/>
        <v>0</v>
      </c>
      <c r="D16" t="s">
        <v>14</v>
      </c>
    </row>
    <row r="17" spans="1:20">
      <c r="A17" t="str">
        <f>'Population Definitions'!$A$8</f>
        <v>Population 7</v>
      </c>
      <c r="B17" t="s">
        <v>12</v>
      </c>
      <c r="C17">
        <f t="shared" si="1"/>
        <v>0</v>
      </c>
      <c r="D17" t="s">
        <v>14</v>
      </c>
    </row>
    <row r="19" spans="1:20">
      <c r="A19" t="s">
        <v>23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12</v>
      </c>
      <c r="C20">
        <f t="shared" ref="C20:C26" si="2">IF(SUMPRODUCT(--(E20:T20&lt;&gt;""))=0,0,"N.A.")</f>
        <v>0</v>
      </c>
      <c r="D20" t="s">
        <v>14</v>
      </c>
    </row>
    <row r="21" spans="1:20">
      <c r="A21" t="str">
        <f>'Population Definitions'!$A$3</f>
        <v>Gen 5-14</v>
      </c>
      <c r="B21" t="s">
        <v>12</v>
      </c>
      <c r="C21">
        <f t="shared" si="2"/>
        <v>0</v>
      </c>
      <c r="D21" t="s">
        <v>14</v>
      </c>
    </row>
    <row r="22" spans="1:20">
      <c r="A22" t="str">
        <f>'Population Definitions'!$A$4</f>
        <v>Gen 15-64</v>
      </c>
      <c r="B22" t="s">
        <v>12</v>
      </c>
      <c r="C22">
        <f t="shared" si="2"/>
        <v>0</v>
      </c>
      <c r="D22" t="s">
        <v>14</v>
      </c>
    </row>
    <row r="23" spans="1:20">
      <c r="A23" t="str">
        <f>'Population Definitions'!$A$5</f>
        <v>Gen 65+</v>
      </c>
      <c r="B23" t="s">
        <v>12</v>
      </c>
      <c r="C23">
        <f t="shared" si="2"/>
        <v>0</v>
      </c>
      <c r="D23" t="s">
        <v>14</v>
      </c>
    </row>
    <row r="24" spans="1:20">
      <c r="A24" t="str">
        <f>'Population Definitions'!$A$6</f>
        <v>HIV 15+</v>
      </c>
      <c r="B24" t="s">
        <v>12</v>
      </c>
      <c r="C24">
        <f t="shared" si="2"/>
        <v>0</v>
      </c>
      <c r="D24" t="s">
        <v>14</v>
      </c>
    </row>
    <row r="25" spans="1:20">
      <c r="A25" t="str">
        <f>'Population Definitions'!$A$7</f>
        <v>Prisoners</v>
      </c>
      <c r="B25" t="s">
        <v>12</v>
      </c>
      <c r="C25">
        <f t="shared" si="2"/>
        <v>0</v>
      </c>
      <c r="D25" t="s">
        <v>14</v>
      </c>
    </row>
    <row r="26" spans="1:20">
      <c r="A26" t="str">
        <f>'Population Definitions'!$A$8</f>
        <v>Population 7</v>
      </c>
      <c r="B26" t="s">
        <v>12</v>
      </c>
      <c r="C26">
        <f t="shared" si="2"/>
        <v>0</v>
      </c>
      <c r="D26" t="s">
        <v>14</v>
      </c>
    </row>
    <row r="28" spans="1:20">
      <c r="A28" t="s">
        <v>72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12</v>
      </c>
      <c r="C29">
        <f t="shared" ref="C29:C35" si="3">IF(SUMPRODUCT(--(E29:T29&lt;&gt;""))=0,0.5,"N.A.")</f>
        <v>0.5</v>
      </c>
      <c r="D29" t="s">
        <v>14</v>
      </c>
    </row>
    <row r="30" spans="1:20">
      <c r="A30" t="str">
        <f>'Population Definitions'!$A$3</f>
        <v>Gen 5-14</v>
      </c>
      <c r="B30" t="s">
        <v>12</v>
      </c>
      <c r="C30">
        <f t="shared" si="3"/>
        <v>0.5</v>
      </c>
      <c r="D30" t="s">
        <v>14</v>
      </c>
    </row>
    <row r="31" spans="1:20">
      <c r="A31" t="str">
        <f>'Population Definitions'!$A$4</f>
        <v>Gen 15-64</v>
      </c>
      <c r="B31" t="s">
        <v>12</v>
      </c>
      <c r="C31">
        <f t="shared" si="3"/>
        <v>0.5</v>
      </c>
      <c r="D31" t="s">
        <v>14</v>
      </c>
    </row>
    <row r="32" spans="1:20">
      <c r="A32" t="str">
        <f>'Population Definitions'!$A$5</f>
        <v>Gen 65+</v>
      </c>
      <c r="B32" t="s">
        <v>12</v>
      </c>
      <c r="C32">
        <f t="shared" si="3"/>
        <v>0.5</v>
      </c>
      <c r="D32" t="s">
        <v>14</v>
      </c>
    </row>
    <row r="33" spans="1:20">
      <c r="A33" t="str">
        <f>'Population Definitions'!$A$6</f>
        <v>HIV 15+</v>
      </c>
      <c r="B33" t="s">
        <v>12</v>
      </c>
      <c r="C33">
        <f t="shared" si="3"/>
        <v>0.5</v>
      </c>
      <c r="D33" t="s">
        <v>14</v>
      </c>
    </row>
    <row r="34" spans="1:20">
      <c r="A34" t="str">
        <f>'Population Definitions'!$A$7</f>
        <v>Prisoners</v>
      </c>
      <c r="B34" t="s">
        <v>12</v>
      </c>
      <c r="C34">
        <f t="shared" si="3"/>
        <v>0.5</v>
      </c>
      <c r="D34" t="s">
        <v>14</v>
      </c>
    </row>
    <row r="35" spans="1:20">
      <c r="A35" t="str">
        <f>'Population Definitions'!$A$8</f>
        <v>Population 7</v>
      </c>
      <c r="B35" t="s">
        <v>12</v>
      </c>
      <c r="C35">
        <f t="shared" si="3"/>
        <v>0.5</v>
      </c>
      <c r="D35" t="s">
        <v>14</v>
      </c>
    </row>
    <row r="37" spans="1:20">
      <c r="A37" t="s">
        <v>73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12</v>
      </c>
      <c r="C38">
        <f t="shared" ref="C38:C44" si="4">IF(SUMPRODUCT(--(E38:T38&lt;&gt;""))=0,0.5,"N.A.")</f>
        <v>0.5</v>
      </c>
      <c r="D38" t="s">
        <v>14</v>
      </c>
    </row>
    <row r="39" spans="1:20">
      <c r="A39" t="str">
        <f>'Population Definitions'!$A$3</f>
        <v>Gen 5-14</v>
      </c>
      <c r="B39" t="s">
        <v>12</v>
      </c>
      <c r="C39">
        <f t="shared" si="4"/>
        <v>0.5</v>
      </c>
      <c r="D39" t="s">
        <v>14</v>
      </c>
    </row>
    <row r="40" spans="1:20">
      <c r="A40" t="str">
        <f>'Population Definitions'!$A$4</f>
        <v>Gen 15-64</v>
      </c>
      <c r="B40" t="s">
        <v>12</v>
      </c>
      <c r="C40">
        <f t="shared" si="4"/>
        <v>0.5</v>
      </c>
      <c r="D40" t="s">
        <v>14</v>
      </c>
    </row>
    <row r="41" spans="1:20">
      <c r="A41" t="str">
        <f>'Population Definitions'!$A$5</f>
        <v>Gen 65+</v>
      </c>
      <c r="B41" t="s">
        <v>12</v>
      </c>
      <c r="C41">
        <f t="shared" si="4"/>
        <v>0.5</v>
      </c>
      <c r="D41" t="s">
        <v>14</v>
      </c>
    </row>
    <row r="42" spans="1:20">
      <c r="A42" t="str">
        <f>'Population Definitions'!$A$6</f>
        <v>HIV 15+</v>
      </c>
      <c r="B42" t="s">
        <v>12</v>
      </c>
      <c r="C42">
        <f t="shared" si="4"/>
        <v>0.5</v>
      </c>
      <c r="D42" t="s">
        <v>14</v>
      </c>
    </row>
    <row r="43" spans="1:20">
      <c r="A43" t="str">
        <f>'Population Definitions'!$A$7</f>
        <v>Prisoners</v>
      </c>
      <c r="B43" t="s">
        <v>12</v>
      </c>
      <c r="C43">
        <f t="shared" si="4"/>
        <v>0.5</v>
      </c>
      <c r="D43" t="s">
        <v>14</v>
      </c>
    </row>
    <row r="44" spans="1:20">
      <c r="A44" t="str">
        <f>'Population Definitions'!$A$8</f>
        <v>Population 7</v>
      </c>
      <c r="B44" t="s">
        <v>12</v>
      </c>
      <c r="C44">
        <f t="shared" si="4"/>
        <v>0.5</v>
      </c>
      <c r="D44" t="s">
        <v>14</v>
      </c>
    </row>
    <row r="46" spans="1:20">
      <c r="A46" t="s">
        <v>74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13</v>
      </c>
      <c r="C47">
        <f t="shared" ref="C47:C53" si="5">IF(SUMPRODUCT(--(E47:T47&lt;&gt;""))=0,4,"N.A.")</f>
        <v>4</v>
      </c>
      <c r="D47" t="s">
        <v>14</v>
      </c>
    </row>
    <row r="48" spans="1:20">
      <c r="A48" t="str">
        <f>'Population Definitions'!$A$3</f>
        <v>Gen 5-14</v>
      </c>
      <c r="B48" t="s">
        <v>13</v>
      </c>
      <c r="C48">
        <f t="shared" si="5"/>
        <v>4</v>
      </c>
      <c r="D48" t="s">
        <v>14</v>
      </c>
    </row>
    <row r="49" spans="1:20">
      <c r="A49" t="str">
        <f>'Population Definitions'!$A$4</f>
        <v>Gen 15-64</v>
      </c>
      <c r="B49" t="s">
        <v>13</v>
      </c>
      <c r="C49">
        <f t="shared" si="5"/>
        <v>4</v>
      </c>
      <c r="D49" t="s">
        <v>14</v>
      </c>
    </row>
    <row r="50" spans="1:20">
      <c r="A50" t="str">
        <f>'Population Definitions'!$A$5</f>
        <v>Gen 65+</v>
      </c>
      <c r="B50" t="s">
        <v>13</v>
      </c>
      <c r="C50">
        <f t="shared" si="5"/>
        <v>4</v>
      </c>
      <c r="D50" t="s">
        <v>14</v>
      </c>
    </row>
    <row r="51" spans="1:20">
      <c r="A51" t="str">
        <f>'Population Definitions'!$A$6</f>
        <v>HIV 15+</v>
      </c>
      <c r="B51" t="s">
        <v>13</v>
      </c>
      <c r="C51">
        <f t="shared" si="5"/>
        <v>4</v>
      </c>
      <c r="D51" t="s">
        <v>14</v>
      </c>
    </row>
    <row r="52" spans="1:20">
      <c r="A52" t="str">
        <f>'Population Definitions'!$A$7</f>
        <v>Prisoners</v>
      </c>
      <c r="B52" t="s">
        <v>13</v>
      </c>
      <c r="C52">
        <f t="shared" si="5"/>
        <v>4</v>
      </c>
      <c r="D52" t="s">
        <v>14</v>
      </c>
    </row>
    <row r="53" spans="1:20">
      <c r="A53" t="str">
        <f>'Population Definitions'!$A$8</f>
        <v>Population 7</v>
      </c>
      <c r="B53" t="s">
        <v>13</v>
      </c>
      <c r="C53">
        <f t="shared" si="5"/>
        <v>4</v>
      </c>
      <c r="D53" t="s">
        <v>14</v>
      </c>
    </row>
    <row r="55" spans="1:20">
      <c r="A55" t="s">
        <v>75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12</v>
      </c>
      <c r="C56">
        <f t="shared" ref="C56:C62" si="6">IF(SUMPRODUCT(--(E56:T56&lt;&gt;""))=0,0.001,"N.A.")</f>
        <v>1E-3</v>
      </c>
      <c r="D56" t="s">
        <v>14</v>
      </c>
    </row>
    <row r="57" spans="1:20">
      <c r="A57" t="str">
        <f>'Population Definitions'!$A$3</f>
        <v>Gen 5-14</v>
      </c>
      <c r="B57" t="s">
        <v>12</v>
      </c>
      <c r="C57">
        <f t="shared" si="6"/>
        <v>1E-3</v>
      </c>
      <c r="D57" t="s">
        <v>14</v>
      </c>
    </row>
    <row r="58" spans="1:20">
      <c r="A58" t="str">
        <f>'Population Definitions'!$A$4</f>
        <v>Gen 15-64</v>
      </c>
      <c r="B58" t="s">
        <v>12</v>
      </c>
      <c r="C58">
        <f t="shared" si="6"/>
        <v>1E-3</v>
      </c>
      <c r="D58" t="s">
        <v>14</v>
      </c>
    </row>
    <row r="59" spans="1:20">
      <c r="A59" t="str">
        <f>'Population Definitions'!$A$5</f>
        <v>Gen 65+</v>
      </c>
      <c r="B59" t="s">
        <v>12</v>
      </c>
      <c r="C59">
        <f t="shared" si="6"/>
        <v>1E-3</v>
      </c>
      <c r="D59" t="s">
        <v>14</v>
      </c>
    </row>
    <row r="60" spans="1:20">
      <c r="A60" t="str">
        <f>'Population Definitions'!$A$6</f>
        <v>HIV 15+</v>
      </c>
      <c r="B60" t="s">
        <v>12</v>
      </c>
      <c r="C60">
        <f t="shared" si="6"/>
        <v>1E-3</v>
      </c>
      <c r="D60" t="s">
        <v>14</v>
      </c>
    </row>
    <row r="61" spans="1:20">
      <c r="A61" t="str">
        <f>'Population Definitions'!$A$7</f>
        <v>Prisoners</v>
      </c>
      <c r="B61" t="s">
        <v>12</v>
      </c>
      <c r="C61">
        <f t="shared" si="6"/>
        <v>1E-3</v>
      </c>
      <c r="D61" t="s">
        <v>14</v>
      </c>
    </row>
    <row r="62" spans="1:20">
      <c r="A62" t="str">
        <f>'Population Definitions'!$A$8</f>
        <v>Population 7</v>
      </c>
      <c r="B62" t="s">
        <v>12</v>
      </c>
      <c r="C62">
        <f t="shared" si="6"/>
        <v>1E-3</v>
      </c>
      <c r="D62" t="s">
        <v>14</v>
      </c>
    </row>
    <row r="64" spans="1:20">
      <c r="A64" t="s">
        <v>76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12</v>
      </c>
      <c r="C65">
        <f t="shared" ref="C65:C71" si="7">IF(SUMPRODUCT(--(E65:T65&lt;&gt;""))=0,0.09,"N.A.")</f>
        <v>0.09</v>
      </c>
      <c r="D65" t="s">
        <v>14</v>
      </c>
    </row>
    <row r="66" spans="1:20">
      <c r="A66" t="str">
        <f>'Population Definitions'!$A$3</f>
        <v>Gen 5-14</v>
      </c>
      <c r="B66" t="s">
        <v>12</v>
      </c>
      <c r="C66">
        <f t="shared" si="7"/>
        <v>0.09</v>
      </c>
      <c r="D66" t="s">
        <v>14</v>
      </c>
    </row>
    <row r="67" spans="1:20">
      <c r="A67" t="str">
        <f>'Population Definitions'!$A$4</f>
        <v>Gen 15-64</v>
      </c>
      <c r="B67" t="s">
        <v>12</v>
      </c>
      <c r="C67">
        <f t="shared" si="7"/>
        <v>0.09</v>
      </c>
      <c r="D67" t="s">
        <v>14</v>
      </c>
    </row>
    <row r="68" spans="1:20">
      <c r="A68" t="str">
        <f>'Population Definitions'!$A$5</f>
        <v>Gen 65+</v>
      </c>
      <c r="B68" t="s">
        <v>12</v>
      </c>
      <c r="C68">
        <f t="shared" si="7"/>
        <v>0.09</v>
      </c>
      <c r="D68" t="s">
        <v>14</v>
      </c>
    </row>
    <row r="69" spans="1:20">
      <c r="A69" t="str">
        <f>'Population Definitions'!$A$6</f>
        <v>HIV 15+</v>
      </c>
      <c r="B69" t="s">
        <v>12</v>
      </c>
      <c r="C69">
        <f t="shared" si="7"/>
        <v>0.09</v>
      </c>
      <c r="D69" t="s">
        <v>14</v>
      </c>
    </row>
    <row r="70" spans="1:20">
      <c r="A70" t="str">
        <f>'Population Definitions'!$A$7</f>
        <v>Prisoners</v>
      </c>
      <c r="B70" t="s">
        <v>12</v>
      </c>
      <c r="C70">
        <f t="shared" si="7"/>
        <v>0.09</v>
      </c>
      <c r="D70" t="s">
        <v>14</v>
      </c>
    </row>
    <row r="71" spans="1:20">
      <c r="A71" t="str">
        <f>'Population Definitions'!$A$8</f>
        <v>Population 7</v>
      </c>
      <c r="B71" t="s">
        <v>12</v>
      </c>
      <c r="C71">
        <f t="shared" si="7"/>
        <v>0.09</v>
      </c>
      <c r="D71" t="s">
        <v>14</v>
      </c>
    </row>
    <row r="73" spans="1:20">
      <c r="A73" t="s">
        <v>77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12</v>
      </c>
      <c r="C74">
        <f t="shared" ref="C74:C80" si="8">IF(SUMPRODUCT(--(E74:T74&lt;&gt;""))=0,0.115,"N.A.")</f>
        <v>0.115</v>
      </c>
      <c r="D74" t="s">
        <v>14</v>
      </c>
    </row>
    <row r="75" spans="1:20">
      <c r="A75" t="str">
        <f>'Population Definitions'!$A$3</f>
        <v>Gen 5-14</v>
      </c>
      <c r="B75" t="s">
        <v>12</v>
      </c>
      <c r="C75">
        <f t="shared" si="8"/>
        <v>0.115</v>
      </c>
      <c r="D75" t="s">
        <v>14</v>
      </c>
    </row>
    <row r="76" spans="1:20">
      <c r="A76" t="str">
        <f>'Population Definitions'!$A$4</f>
        <v>Gen 15-64</v>
      </c>
      <c r="B76" t="s">
        <v>12</v>
      </c>
      <c r="C76">
        <f t="shared" si="8"/>
        <v>0.115</v>
      </c>
      <c r="D76" t="s">
        <v>14</v>
      </c>
    </row>
    <row r="77" spans="1:20">
      <c r="A77" t="str">
        <f>'Population Definitions'!$A$5</f>
        <v>Gen 65+</v>
      </c>
      <c r="B77" t="s">
        <v>12</v>
      </c>
      <c r="C77">
        <f t="shared" si="8"/>
        <v>0.115</v>
      </c>
      <c r="D77" t="s">
        <v>14</v>
      </c>
    </row>
    <row r="78" spans="1:20">
      <c r="A78" t="str">
        <f>'Population Definitions'!$A$6</f>
        <v>HIV 15+</v>
      </c>
      <c r="B78" t="s">
        <v>12</v>
      </c>
      <c r="C78">
        <f t="shared" si="8"/>
        <v>0.115</v>
      </c>
      <c r="D78" t="s">
        <v>14</v>
      </c>
    </row>
    <row r="79" spans="1:20">
      <c r="A79" t="str">
        <f>'Population Definitions'!$A$7</f>
        <v>Prisoners</v>
      </c>
      <c r="B79" t="s">
        <v>12</v>
      </c>
      <c r="C79">
        <f t="shared" si="8"/>
        <v>0.115</v>
      </c>
      <c r="D79" t="s">
        <v>14</v>
      </c>
    </row>
    <row r="80" spans="1:20">
      <c r="A80" t="str">
        <f>'Population Definitions'!$A$8</f>
        <v>Population 7</v>
      </c>
      <c r="B80" t="s">
        <v>12</v>
      </c>
      <c r="C80">
        <f t="shared" si="8"/>
        <v>0.115</v>
      </c>
      <c r="D80" t="s">
        <v>14</v>
      </c>
    </row>
    <row r="82" spans="1:20">
      <c r="A82" t="s">
        <v>78</v>
      </c>
      <c r="B82" t="s">
        <v>10</v>
      </c>
      <c r="C82" t="s">
        <v>11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12</v>
      </c>
      <c r="C83">
        <f t="shared" ref="C83:C89" si="9">IF(SUMPRODUCT(--(E83:T83&lt;&gt;""))=0,0,"N.A.")</f>
        <v>0</v>
      </c>
      <c r="D83" t="s">
        <v>14</v>
      </c>
    </row>
    <row r="84" spans="1:20">
      <c r="A84" t="str">
        <f>'Population Definitions'!$A$3</f>
        <v>Gen 5-14</v>
      </c>
      <c r="B84" t="s">
        <v>12</v>
      </c>
      <c r="C84">
        <f t="shared" si="9"/>
        <v>0</v>
      </c>
      <c r="D84" t="s">
        <v>14</v>
      </c>
    </row>
    <row r="85" spans="1:20">
      <c r="A85" t="str">
        <f>'Population Definitions'!$A$4</f>
        <v>Gen 15-64</v>
      </c>
      <c r="B85" t="s">
        <v>12</v>
      </c>
      <c r="C85">
        <f t="shared" si="9"/>
        <v>0</v>
      </c>
      <c r="D85" t="s">
        <v>14</v>
      </c>
    </row>
    <row r="86" spans="1:20">
      <c r="A86" t="str">
        <f>'Population Definitions'!$A$5</f>
        <v>Gen 65+</v>
      </c>
      <c r="B86" t="s">
        <v>12</v>
      </c>
      <c r="C86">
        <f t="shared" si="9"/>
        <v>0</v>
      </c>
      <c r="D86" t="s">
        <v>14</v>
      </c>
    </row>
    <row r="87" spans="1:20">
      <c r="A87" t="str">
        <f>'Population Definitions'!$A$6</f>
        <v>HIV 15+</v>
      </c>
      <c r="B87" t="s">
        <v>12</v>
      </c>
      <c r="C87">
        <f t="shared" si="9"/>
        <v>0</v>
      </c>
      <c r="D87" t="s">
        <v>14</v>
      </c>
    </row>
    <row r="88" spans="1:20">
      <c r="A88" t="str">
        <f>'Population Definitions'!$A$7</f>
        <v>Prisoners</v>
      </c>
      <c r="B88" t="s">
        <v>12</v>
      </c>
      <c r="C88">
        <f t="shared" si="9"/>
        <v>0</v>
      </c>
      <c r="D88" t="s">
        <v>14</v>
      </c>
    </row>
    <row r="89" spans="1:20">
      <c r="A89" t="str">
        <f>'Population Definitions'!$A$8</f>
        <v>Population 7</v>
      </c>
      <c r="B89" t="s">
        <v>12</v>
      </c>
      <c r="C89">
        <f t="shared" si="9"/>
        <v>0</v>
      </c>
      <c r="D89" t="s">
        <v>14</v>
      </c>
    </row>
    <row r="91" spans="1:20">
      <c r="A91" t="s">
        <v>79</v>
      </c>
      <c r="B91" t="s">
        <v>10</v>
      </c>
      <c r="C91" t="s">
        <v>11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12</v>
      </c>
      <c r="C92">
        <f t="shared" ref="C92:C98" si="10">IF(SUMPRODUCT(--(E92:T92&lt;&gt;""))=0,0,"N.A.")</f>
        <v>0</v>
      </c>
      <c r="D92" t="s">
        <v>14</v>
      </c>
    </row>
    <row r="93" spans="1:20">
      <c r="A93" t="str">
        <f>'Population Definitions'!$A$3</f>
        <v>Gen 5-14</v>
      </c>
      <c r="B93" t="s">
        <v>12</v>
      </c>
      <c r="C93">
        <f t="shared" si="10"/>
        <v>0</v>
      </c>
      <c r="D93" t="s">
        <v>14</v>
      </c>
    </row>
    <row r="94" spans="1:20">
      <c r="A94" t="str">
        <f>'Population Definitions'!$A$4</f>
        <v>Gen 15-64</v>
      </c>
      <c r="B94" t="s">
        <v>12</v>
      </c>
      <c r="C94">
        <f t="shared" si="10"/>
        <v>0</v>
      </c>
      <c r="D94" t="s">
        <v>14</v>
      </c>
    </row>
    <row r="95" spans="1:20">
      <c r="A95" t="str">
        <f>'Population Definitions'!$A$5</f>
        <v>Gen 65+</v>
      </c>
      <c r="B95" t="s">
        <v>12</v>
      </c>
      <c r="C95">
        <f t="shared" si="10"/>
        <v>0</v>
      </c>
      <c r="D95" t="s">
        <v>14</v>
      </c>
    </row>
    <row r="96" spans="1:20">
      <c r="A96" t="str">
        <f>'Population Definitions'!$A$6</f>
        <v>HIV 15+</v>
      </c>
      <c r="B96" t="s">
        <v>12</v>
      </c>
      <c r="C96">
        <f t="shared" si="10"/>
        <v>0</v>
      </c>
      <c r="D96" t="s">
        <v>14</v>
      </c>
    </row>
    <row r="97" spans="1:20">
      <c r="A97" t="str">
        <f>'Population Definitions'!$A$7</f>
        <v>Prisoners</v>
      </c>
      <c r="B97" t="s">
        <v>12</v>
      </c>
      <c r="C97">
        <f t="shared" si="10"/>
        <v>0</v>
      </c>
      <c r="D97" t="s">
        <v>14</v>
      </c>
    </row>
    <row r="98" spans="1:20">
      <c r="A98" t="str">
        <f>'Population Definitions'!$A$8</f>
        <v>Population 7</v>
      </c>
      <c r="B98" t="s">
        <v>12</v>
      </c>
      <c r="C98">
        <f t="shared" si="10"/>
        <v>0</v>
      </c>
      <c r="D98" t="s">
        <v>14</v>
      </c>
    </row>
    <row r="100" spans="1:20">
      <c r="A100" t="s">
        <v>80</v>
      </c>
      <c r="B100" t="s">
        <v>10</v>
      </c>
      <c r="C100" t="s">
        <v>11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12</v>
      </c>
      <c r="C101">
        <f t="shared" ref="C101:C107" si="11">IF(SUMPRODUCT(--(E101:T101&lt;&gt;""))=0,0,"N.A.")</f>
        <v>0</v>
      </c>
      <c r="D101" t="s">
        <v>14</v>
      </c>
    </row>
    <row r="102" spans="1:20">
      <c r="A102" t="str">
        <f>'Population Definitions'!$A$3</f>
        <v>Gen 5-14</v>
      </c>
      <c r="B102" t="s">
        <v>12</v>
      </c>
      <c r="C102">
        <f t="shared" si="11"/>
        <v>0</v>
      </c>
      <c r="D102" t="s">
        <v>14</v>
      </c>
    </row>
    <row r="103" spans="1:20">
      <c r="A103" t="str">
        <f>'Population Definitions'!$A$4</f>
        <v>Gen 15-64</v>
      </c>
      <c r="B103" t="s">
        <v>12</v>
      </c>
      <c r="C103">
        <f t="shared" si="11"/>
        <v>0</v>
      </c>
      <c r="D103" t="s">
        <v>14</v>
      </c>
    </row>
    <row r="104" spans="1:20">
      <c r="A104" t="str">
        <f>'Population Definitions'!$A$5</f>
        <v>Gen 65+</v>
      </c>
      <c r="B104" t="s">
        <v>12</v>
      </c>
      <c r="C104">
        <f t="shared" si="11"/>
        <v>0</v>
      </c>
      <c r="D104" t="s">
        <v>14</v>
      </c>
    </row>
    <row r="105" spans="1:20">
      <c r="A105" t="str">
        <f>'Population Definitions'!$A$6</f>
        <v>HIV 15+</v>
      </c>
      <c r="B105" t="s">
        <v>12</v>
      </c>
      <c r="C105">
        <f t="shared" si="11"/>
        <v>0</v>
      </c>
      <c r="D105" t="s">
        <v>14</v>
      </c>
    </row>
    <row r="106" spans="1:20">
      <c r="A106" t="str">
        <f>'Population Definitions'!$A$7</f>
        <v>Prisoners</v>
      </c>
      <c r="B106" t="s">
        <v>12</v>
      </c>
      <c r="C106">
        <f t="shared" si="11"/>
        <v>0</v>
      </c>
      <c r="D106" t="s">
        <v>14</v>
      </c>
    </row>
    <row r="107" spans="1:20">
      <c r="A107" t="str">
        <f>'Population Definitions'!$A$8</f>
        <v>Population 7</v>
      </c>
      <c r="B107" t="s">
        <v>12</v>
      </c>
      <c r="C107">
        <f t="shared" si="11"/>
        <v>0</v>
      </c>
      <c r="D107" t="s">
        <v>14</v>
      </c>
    </row>
    <row r="109" spans="1:20">
      <c r="A109" t="s">
        <v>81</v>
      </c>
      <c r="B109" t="s">
        <v>10</v>
      </c>
      <c r="C109" t="s">
        <v>11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12</v>
      </c>
      <c r="C110">
        <f t="shared" ref="C110:C116" si="12">IF(SUMPRODUCT(--(E110:T110&lt;&gt;""))=0,0,"N.A.")</f>
        <v>0</v>
      </c>
      <c r="D110" t="s">
        <v>14</v>
      </c>
    </row>
    <row r="111" spans="1:20">
      <c r="A111" t="str">
        <f>'Population Definitions'!$A$3</f>
        <v>Gen 5-14</v>
      </c>
      <c r="B111" t="s">
        <v>12</v>
      </c>
      <c r="C111">
        <f t="shared" si="12"/>
        <v>0</v>
      </c>
      <c r="D111" t="s">
        <v>14</v>
      </c>
    </row>
    <row r="112" spans="1:20">
      <c r="A112" t="str">
        <f>'Population Definitions'!$A$4</f>
        <v>Gen 15-64</v>
      </c>
      <c r="B112" t="s">
        <v>12</v>
      </c>
      <c r="C112">
        <f t="shared" si="12"/>
        <v>0</v>
      </c>
      <c r="D112" t="s">
        <v>14</v>
      </c>
    </row>
    <row r="113" spans="1:20">
      <c r="A113" t="str">
        <f>'Population Definitions'!$A$5</f>
        <v>Gen 65+</v>
      </c>
      <c r="B113" t="s">
        <v>12</v>
      </c>
      <c r="C113">
        <f t="shared" si="12"/>
        <v>0</v>
      </c>
      <c r="D113" t="s">
        <v>14</v>
      </c>
    </row>
    <row r="114" spans="1:20">
      <c r="A114" t="str">
        <f>'Population Definitions'!$A$6</f>
        <v>HIV 15+</v>
      </c>
      <c r="B114" t="s">
        <v>12</v>
      </c>
      <c r="C114">
        <f t="shared" si="12"/>
        <v>0</v>
      </c>
      <c r="D114" t="s">
        <v>14</v>
      </c>
    </row>
    <row r="115" spans="1:20">
      <c r="A115" t="str">
        <f>'Population Definitions'!$A$7</f>
        <v>Prisoners</v>
      </c>
      <c r="B115" t="s">
        <v>12</v>
      </c>
      <c r="C115">
        <f t="shared" si="12"/>
        <v>0</v>
      </c>
      <c r="D115" t="s">
        <v>14</v>
      </c>
    </row>
    <row r="116" spans="1:20">
      <c r="A116" t="str">
        <f>'Population Definitions'!$A$8</f>
        <v>Population 7</v>
      </c>
      <c r="B116" t="s">
        <v>12</v>
      </c>
      <c r="C116">
        <f t="shared" si="12"/>
        <v>0</v>
      </c>
      <c r="D116" t="s">
        <v>14</v>
      </c>
    </row>
    <row r="118" spans="1:20">
      <c r="A118" t="s">
        <v>82</v>
      </c>
      <c r="B118" t="s">
        <v>10</v>
      </c>
      <c r="C118" t="s">
        <v>11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Gen 0-4</v>
      </c>
      <c r="B119" t="s">
        <v>12</v>
      </c>
      <c r="C119">
        <f t="shared" ref="C119:C125" si="13">IF(SUMPRODUCT(--(E119:T119&lt;&gt;""))=0,0,"N.A.")</f>
        <v>0</v>
      </c>
      <c r="D119" t="s">
        <v>14</v>
      </c>
    </row>
    <row r="120" spans="1:20">
      <c r="A120" t="str">
        <f>'Population Definitions'!$A$3</f>
        <v>Gen 5-14</v>
      </c>
      <c r="B120" t="s">
        <v>12</v>
      </c>
      <c r="C120">
        <f t="shared" si="13"/>
        <v>0</v>
      </c>
      <c r="D120" t="s">
        <v>14</v>
      </c>
    </row>
    <row r="121" spans="1:20">
      <c r="A121" t="str">
        <f>'Population Definitions'!$A$4</f>
        <v>Gen 15-64</v>
      </c>
      <c r="B121" t="s">
        <v>12</v>
      </c>
      <c r="C121">
        <f t="shared" si="13"/>
        <v>0</v>
      </c>
      <c r="D121" t="s">
        <v>14</v>
      </c>
    </row>
    <row r="122" spans="1:20">
      <c r="A122" t="str">
        <f>'Population Definitions'!$A$5</f>
        <v>Gen 65+</v>
      </c>
      <c r="B122" t="s">
        <v>12</v>
      </c>
      <c r="C122">
        <f t="shared" si="13"/>
        <v>0</v>
      </c>
      <c r="D122" t="s">
        <v>14</v>
      </c>
    </row>
    <row r="123" spans="1:20">
      <c r="A123" t="str">
        <f>'Population Definitions'!$A$6</f>
        <v>HIV 15+</v>
      </c>
      <c r="B123" t="s">
        <v>12</v>
      </c>
      <c r="C123">
        <f t="shared" si="13"/>
        <v>0</v>
      </c>
      <c r="D123" t="s">
        <v>14</v>
      </c>
    </row>
    <row r="124" spans="1:20">
      <c r="A124" t="str">
        <f>'Population Definitions'!$A$7</f>
        <v>Prisoners</v>
      </c>
      <c r="B124" t="s">
        <v>12</v>
      </c>
      <c r="C124">
        <f t="shared" si="13"/>
        <v>0</v>
      </c>
      <c r="D124" t="s">
        <v>14</v>
      </c>
    </row>
    <row r="125" spans="1:20">
      <c r="A125" t="str">
        <f>'Population Definitions'!$A$8</f>
        <v>Population 7</v>
      </c>
      <c r="B125" t="s">
        <v>12</v>
      </c>
      <c r="C125">
        <f t="shared" si="13"/>
        <v>0</v>
      </c>
      <c r="D125" t="s">
        <v>14</v>
      </c>
    </row>
    <row r="127" spans="1:20">
      <c r="A127" t="s">
        <v>83</v>
      </c>
      <c r="B127" t="s">
        <v>10</v>
      </c>
      <c r="C127" t="s">
        <v>11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Gen 0-4</v>
      </c>
      <c r="B128" t="s">
        <v>12</v>
      </c>
      <c r="C128">
        <f t="shared" ref="C128:C134" si="14">IF(SUMPRODUCT(--(E128:T128&lt;&gt;""))=0,0,"N.A.")</f>
        <v>0</v>
      </c>
      <c r="D128" t="s">
        <v>14</v>
      </c>
    </row>
    <row r="129" spans="1:20">
      <c r="A129" t="str">
        <f>'Population Definitions'!$A$3</f>
        <v>Gen 5-14</v>
      </c>
      <c r="B129" t="s">
        <v>12</v>
      </c>
      <c r="C129">
        <f t="shared" si="14"/>
        <v>0</v>
      </c>
      <c r="D129" t="s">
        <v>14</v>
      </c>
    </row>
    <row r="130" spans="1:20">
      <c r="A130" t="str">
        <f>'Population Definitions'!$A$4</f>
        <v>Gen 15-64</v>
      </c>
      <c r="B130" t="s">
        <v>12</v>
      </c>
      <c r="C130">
        <f t="shared" si="14"/>
        <v>0</v>
      </c>
      <c r="D130" t="s">
        <v>14</v>
      </c>
    </row>
    <row r="131" spans="1:20">
      <c r="A131" t="str">
        <f>'Population Definitions'!$A$5</f>
        <v>Gen 65+</v>
      </c>
      <c r="B131" t="s">
        <v>12</v>
      </c>
      <c r="C131">
        <f t="shared" si="14"/>
        <v>0</v>
      </c>
      <c r="D131" t="s">
        <v>14</v>
      </c>
    </row>
    <row r="132" spans="1:20">
      <c r="A132" t="str">
        <f>'Population Definitions'!$A$6</f>
        <v>HIV 15+</v>
      </c>
      <c r="B132" t="s">
        <v>12</v>
      </c>
      <c r="C132">
        <f t="shared" si="14"/>
        <v>0</v>
      </c>
      <c r="D132" t="s">
        <v>14</v>
      </c>
    </row>
    <row r="133" spans="1:20">
      <c r="A133" t="str">
        <f>'Population Definitions'!$A$7</f>
        <v>Prisoners</v>
      </c>
      <c r="B133" t="s">
        <v>12</v>
      </c>
      <c r="C133">
        <f t="shared" si="14"/>
        <v>0</v>
      </c>
      <c r="D133" t="s">
        <v>14</v>
      </c>
    </row>
    <row r="134" spans="1:20">
      <c r="A134" t="str">
        <f>'Population Definitions'!$A$8</f>
        <v>Population 7</v>
      </c>
      <c r="B134" t="s">
        <v>12</v>
      </c>
      <c r="C134">
        <f t="shared" si="14"/>
        <v>0</v>
      </c>
      <c r="D134" t="s">
        <v>14</v>
      </c>
    </row>
    <row r="136" spans="1:20">
      <c r="A136" t="s">
        <v>94</v>
      </c>
      <c r="B136" t="s">
        <v>10</v>
      </c>
      <c r="C136" t="s">
        <v>11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Gen 0-4</v>
      </c>
      <c r="B137" t="s">
        <v>12</v>
      </c>
      <c r="C137">
        <f t="shared" ref="C137:C143" si="15">IF(SUMPRODUCT(--(E137:T137&lt;&gt;""))=0,0,"N.A.")</f>
        <v>0</v>
      </c>
      <c r="D137" t="s">
        <v>14</v>
      </c>
    </row>
    <row r="138" spans="1:20">
      <c r="A138" t="str">
        <f>'Population Definitions'!$A$3</f>
        <v>Gen 5-14</v>
      </c>
      <c r="B138" t="s">
        <v>12</v>
      </c>
      <c r="C138">
        <f t="shared" si="15"/>
        <v>0</v>
      </c>
      <c r="D138" t="s">
        <v>14</v>
      </c>
    </row>
    <row r="139" spans="1:20">
      <c r="A139" t="str">
        <f>'Population Definitions'!$A$4</f>
        <v>Gen 15-64</v>
      </c>
      <c r="B139" t="s">
        <v>12</v>
      </c>
      <c r="C139">
        <f t="shared" si="15"/>
        <v>0</v>
      </c>
      <c r="D139" t="s">
        <v>14</v>
      </c>
    </row>
    <row r="140" spans="1:20">
      <c r="A140" t="str">
        <f>'Population Definitions'!$A$5</f>
        <v>Gen 65+</v>
      </c>
      <c r="B140" t="s">
        <v>12</v>
      </c>
      <c r="C140">
        <f t="shared" si="15"/>
        <v>0</v>
      </c>
      <c r="D140" t="s">
        <v>14</v>
      </c>
    </row>
    <row r="141" spans="1:20">
      <c r="A141" t="str">
        <f>'Population Definitions'!$A$6</f>
        <v>HIV 15+</v>
      </c>
      <c r="B141" t="s">
        <v>12</v>
      </c>
      <c r="C141">
        <f t="shared" si="15"/>
        <v>0</v>
      </c>
      <c r="D141" t="s">
        <v>14</v>
      </c>
    </row>
    <row r="142" spans="1:20">
      <c r="A142" t="str">
        <f>'Population Definitions'!$A$7</f>
        <v>Prisoners</v>
      </c>
      <c r="B142" t="s">
        <v>12</v>
      </c>
      <c r="C142">
        <f t="shared" si="15"/>
        <v>0</v>
      </c>
      <c r="D142" t="s">
        <v>14</v>
      </c>
    </row>
    <row r="143" spans="1:20">
      <c r="A143" t="str">
        <f>'Population Definitions'!$A$8</f>
        <v>Population 7</v>
      </c>
      <c r="B143" t="s">
        <v>12</v>
      </c>
      <c r="C143">
        <f t="shared" si="15"/>
        <v>0</v>
      </c>
      <c r="D143" t="s">
        <v>14</v>
      </c>
    </row>
    <row r="145" spans="1:20">
      <c r="A145" t="s">
        <v>99</v>
      </c>
      <c r="B145" t="s">
        <v>10</v>
      </c>
      <c r="C145" t="s">
        <v>11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12</v>
      </c>
      <c r="C146">
        <f t="shared" ref="C146:C152" si="16">IF(SUMPRODUCT(--(E146:T146&lt;&gt;""))=0,0,"N.A.")</f>
        <v>0</v>
      </c>
      <c r="D146" t="s">
        <v>14</v>
      </c>
    </row>
    <row r="147" spans="1:20">
      <c r="A147" t="str">
        <f>'Population Definitions'!$A$3</f>
        <v>Gen 5-14</v>
      </c>
      <c r="B147" t="s">
        <v>12</v>
      </c>
      <c r="C147">
        <f t="shared" si="16"/>
        <v>0</v>
      </c>
      <c r="D147" t="s">
        <v>14</v>
      </c>
    </row>
    <row r="148" spans="1:20">
      <c r="A148" t="str">
        <f>'Population Definitions'!$A$4</f>
        <v>Gen 15-64</v>
      </c>
      <c r="B148" t="s">
        <v>12</v>
      </c>
      <c r="C148">
        <f t="shared" si="16"/>
        <v>0</v>
      </c>
      <c r="D148" t="s">
        <v>14</v>
      </c>
    </row>
    <row r="149" spans="1:20">
      <c r="A149" t="str">
        <f>'Population Definitions'!$A$5</f>
        <v>Gen 65+</v>
      </c>
      <c r="B149" t="s">
        <v>12</v>
      </c>
      <c r="C149">
        <f t="shared" si="16"/>
        <v>0</v>
      </c>
      <c r="D149" t="s">
        <v>14</v>
      </c>
    </row>
    <row r="150" spans="1:20">
      <c r="A150" t="str">
        <f>'Population Definitions'!$A$6</f>
        <v>HIV 15+</v>
      </c>
      <c r="B150" t="s">
        <v>12</v>
      </c>
      <c r="C150">
        <f t="shared" si="16"/>
        <v>0</v>
      </c>
      <c r="D150" t="s">
        <v>14</v>
      </c>
    </row>
    <row r="151" spans="1:20">
      <c r="A151" t="str">
        <f>'Population Definitions'!$A$7</f>
        <v>Prisoners</v>
      </c>
      <c r="B151" t="s">
        <v>12</v>
      </c>
      <c r="C151">
        <f t="shared" si="16"/>
        <v>0</v>
      </c>
      <c r="D151" t="s">
        <v>14</v>
      </c>
    </row>
    <row r="152" spans="1:20">
      <c r="A152" t="str">
        <f>'Population Definitions'!$A$8</f>
        <v>Population 7</v>
      </c>
      <c r="B152" t="s">
        <v>12</v>
      </c>
      <c r="C152">
        <f t="shared" si="16"/>
        <v>0</v>
      </c>
      <c r="D152" t="s">
        <v>14</v>
      </c>
    </row>
    <row r="154" spans="1:20">
      <c r="A154" t="s">
        <v>115</v>
      </c>
      <c r="B154" t="s">
        <v>10</v>
      </c>
      <c r="C154" t="s">
        <v>11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Gen 0-4</v>
      </c>
      <c r="B155" t="s">
        <v>12</v>
      </c>
      <c r="C155">
        <f t="shared" ref="C155:C161" si="17">IF(SUMPRODUCT(--(E155:T155&lt;&gt;""))=0,0,"N.A.")</f>
        <v>0</v>
      </c>
      <c r="D155" t="s">
        <v>14</v>
      </c>
    </row>
    <row r="156" spans="1:20">
      <c r="A156" t="str">
        <f>'Population Definitions'!$A$3</f>
        <v>Gen 5-14</v>
      </c>
      <c r="B156" t="s">
        <v>12</v>
      </c>
      <c r="C156">
        <f t="shared" si="17"/>
        <v>0</v>
      </c>
      <c r="D156" t="s">
        <v>14</v>
      </c>
    </row>
    <row r="157" spans="1:20">
      <c r="A157" t="str">
        <f>'Population Definitions'!$A$4</f>
        <v>Gen 15-64</v>
      </c>
      <c r="B157" t="s">
        <v>12</v>
      </c>
      <c r="C157">
        <f t="shared" si="17"/>
        <v>0</v>
      </c>
      <c r="D157" t="s">
        <v>14</v>
      </c>
    </row>
    <row r="158" spans="1:20">
      <c r="A158" t="str">
        <f>'Population Definitions'!$A$5</f>
        <v>Gen 65+</v>
      </c>
      <c r="B158" t="s">
        <v>12</v>
      </c>
      <c r="C158">
        <f t="shared" si="17"/>
        <v>0</v>
      </c>
      <c r="D158" t="s">
        <v>14</v>
      </c>
    </row>
    <row r="159" spans="1:20">
      <c r="A159" t="str">
        <f>'Population Definitions'!$A$6</f>
        <v>HIV 15+</v>
      </c>
      <c r="B159" t="s">
        <v>12</v>
      </c>
      <c r="C159">
        <f t="shared" si="17"/>
        <v>0</v>
      </c>
      <c r="D159" t="s">
        <v>14</v>
      </c>
    </row>
    <row r="160" spans="1:20">
      <c r="A160" t="str">
        <f>'Population Definitions'!$A$7</f>
        <v>Prisoners</v>
      </c>
      <c r="B160" t="s">
        <v>12</v>
      </c>
      <c r="C160">
        <f t="shared" si="17"/>
        <v>0</v>
      </c>
      <c r="D160" t="s">
        <v>14</v>
      </c>
    </row>
    <row r="161" spans="1:20">
      <c r="A161" t="str">
        <f>'Population Definitions'!$A$8</f>
        <v>Population 7</v>
      </c>
      <c r="B161" t="s">
        <v>12</v>
      </c>
      <c r="C161">
        <f t="shared" si="17"/>
        <v>0</v>
      </c>
      <c r="D161" t="s">
        <v>14</v>
      </c>
    </row>
    <row r="163" spans="1:20">
      <c r="A163" t="s">
        <v>120</v>
      </c>
      <c r="B163" t="s">
        <v>10</v>
      </c>
      <c r="C163" t="s">
        <v>11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Gen 0-4</v>
      </c>
      <c r="B164" t="s">
        <v>12</v>
      </c>
      <c r="C164">
        <f t="shared" ref="C164:C170" si="18">IF(SUMPRODUCT(--(E164:T164&lt;&gt;""))=0,0,"N.A.")</f>
        <v>0</v>
      </c>
      <c r="D164" t="s">
        <v>14</v>
      </c>
    </row>
    <row r="165" spans="1:20">
      <c r="A165" t="str">
        <f>'Population Definitions'!$A$3</f>
        <v>Gen 5-14</v>
      </c>
      <c r="B165" t="s">
        <v>12</v>
      </c>
      <c r="C165">
        <f t="shared" si="18"/>
        <v>0</v>
      </c>
      <c r="D165" t="s">
        <v>14</v>
      </c>
    </row>
    <row r="166" spans="1:20">
      <c r="A166" t="str">
        <f>'Population Definitions'!$A$4</f>
        <v>Gen 15-64</v>
      </c>
      <c r="B166" t="s">
        <v>12</v>
      </c>
      <c r="C166">
        <f t="shared" si="18"/>
        <v>0</v>
      </c>
      <c r="D166" t="s">
        <v>14</v>
      </c>
    </row>
    <row r="167" spans="1:20">
      <c r="A167" t="str">
        <f>'Population Definitions'!$A$5</f>
        <v>Gen 65+</v>
      </c>
      <c r="B167" t="s">
        <v>12</v>
      </c>
      <c r="C167">
        <f t="shared" si="18"/>
        <v>0</v>
      </c>
      <c r="D167" t="s">
        <v>14</v>
      </c>
    </row>
    <row r="168" spans="1:20">
      <c r="A168" t="str">
        <f>'Population Definitions'!$A$6</f>
        <v>HIV 15+</v>
      </c>
      <c r="B168" t="s">
        <v>12</v>
      </c>
      <c r="C168">
        <f t="shared" si="18"/>
        <v>0</v>
      </c>
      <c r="D168" t="s">
        <v>14</v>
      </c>
    </row>
    <row r="169" spans="1:20">
      <c r="A169" t="str">
        <f>'Population Definitions'!$A$7</f>
        <v>Prisoners</v>
      </c>
      <c r="B169" t="s">
        <v>12</v>
      </c>
      <c r="C169">
        <f t="shared" si="18"/>
        <v>0</v>
      </c>
      <c r="D169" t="s">
        <v>14</v>
      </c>
    </row>
    <row r="170" spans="1:20">
      <c r="A170" t="str">
        <f>'Population Definitions'!$A$8</f>
        <v>Population 7</v>
      </c>
      <c r="B170" t="s">
        <v>12</v>
      </c>
      <c r="C170">
        <f t="shared" si="18"/>
        <v>0</v>
      </c>
      <c r="D170" t="s">
        <v>14</v>
      </c>
    </row>
    <row r="172" spans="1:20">
      <c r="A172" t="s">
        <v>129</v>
      </c>
      <c r="B172" t="s">
        <v>10</v>
      </c>
      <c r="C172" t="s">
        <v>11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Gen 0-4</v>
      </c>
      <c r="B173" t="s">
        <v>12</v>
      </c>
      <c r="C173">
        <f t="shared" ref="C173:C179" si="19">IF(SUMPRODUCT(--(E173:T173&lt;&gt;""))=0,0.2,"N.A.")</f>
        <v>0.2</v>
      </c>
      <c r="D173" t="s">
        <v>14</v>
      </c>
    </row>
    <row r="174" spans="1:20">
      <c r="A174" t="str">
        <f>'Population Definitions'!$A$3</f>
        <v>Gen 5-14</v>
      </c>
      <c r="B174" t="s">
        <v>12</v>
      </c>
      <c r="C174">
        <f t="shared" si="19"/>
        <v>0.2</v>
      </c>
      <c r="D174" t="s">
        <v>14</v>
      </c>
    </row>
    <row r="175" spans="1:20">
      <c r="A175" t="str">
        <f>'Population Definitions'!$A$4</f>
        <v>Gen 15-64</v>
      </c>
      <c r="B175" t="s">
        <v>12</v>
      </c>
      <c r="C175">
        <f t="shared" si="19"/>
        <v>0.2</v>
      </c>
      <c r="D175" t="s">
        <v>14</v>
      </c>
    </row>
    <row r="176" spans="1:20">
      <c r="A176" t="str">
        <f>'Population Definitions'!$A$5</f>
        <v>Gen 65+</v>
      </c>
      <c r="B176" t="s">
        <v>12</v>
      </c>
      <c r="C176">
        <f t="shared" si="19"/>
        <v>0.2</v>
      </c>
      <c r="D176" t="s">
        <v>14</v>
      </c>
    </row>
    <row r="177" spans="1:20">
      <c r="A177" t="str">
        <f>'Population Definitions'!$A$6</f>
        <v>HIV 15+</v>
      </c>
      <c r="B177" t="s">
        <v>12</v>
      </c>
      <c r="C177">
        <f t="shared" si="19"/>
        <v>0.2</v>
      </c>
      <c r="D177" t="s">
        <v>14</v>
      </c>
    </row>
    <row r="178" spans="1:20">
      <c r="A178" t="str">
        <f>'Population Definitions'!$A$7</f>
        <v>Prisoners</v>
      </c>
      <c r="B178" t="s">
        <v>12</v>
      </c>
      <c r="C178">
        <f t="shared" si="19"/>
        <v>0.2</v>
      </c>
      <c r="D178" t="s">
        <v>14</v>
      </c>
    </row>
    <row r="179" spans="1:20">
      <c r="A179" t="str">
        <f>'Population Definitions'!$A$8</f>
        <v>Population 7</v>
      </c>
      <c r="B179" t="s">
        <v>12</v>
      </c>
      <c r="C179">
        <f t="shared" si="19"/>
        <v>0.2</v>
      </c>
      <c r="D179" t="s">
        <v>14</v>
      </c>
    </row>
    <row r="181" spans="1:20">
      <c r="A181" t="s">
        <v>130</v>
      </c>
      <c r="B181" t="s">
        <v>10</v>
      </c>
      <c r="C181" t="s">
        <v>11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Gen 0-4</v>
      </c>
      <c r="B182" t="s">
        <v>12</v>
      </c>
      <c r="C182">
        <f t="shared" ref="C182:C188" si="20">IF(SUMPRODUCT(--(E182:T182&lt;&gt;""))=0,0.15,"N.A.")</f>
        <v>0.15</v>
      </c>
      <c r="D182" t="s">
        <v>14</v>
      </c>
    </row>
    <row r="183" spans="1:20">
      <c r="A183" t="str">
        <f>'Population Definitions'!$A$3</f>
        <v>Gen 5-14</v>
      </c>
      <c r="B183" t="s">
        <v>12</v>
      </c>
      <c r="C183">
        <f t="shared" si="20"/>
        <v>0.15</v>
      </c>
      <c r="D183" t="s">
        <v>14</v>
      </c>
    </row>
    <row r="184" spans="1:20">
      <c r="A184" t="str">
        <f>'Population Definitions'!$A$4</f>
        <v>Gen 15-64</v>
      </c>
      <c r="B184" t="s">
        <v>12</v>
      </c>
      <c r="C184">
        <f t="shared" si="20"/>
        <v>0.15</v>
      </c>
      <c r="D184" t="s">
        <v>14</v>
      </c>
    </row>
    <row r="185" spans="1:20">
      <c r="A185" t="str">
        <f>'Population Definitions'!$A$5</f>
        <v>Gen 65+</v>
      </c>
      <c r="B185" t="s">
        <v>12</v>
      </c>
      <c r="C185">
        <f t="shared" si="20"/>
        <v>0.15</v>
      </c>
      <c r="D185" t="s">
        <v>14</v>
      </c>
    </row>
    <row r="186" spans="1:20">
      <c r="A186" t="str">
        <f>'Population Definitions'!$A$6</f>
        <v>HIV 15+</v>
      </c>
      <c r="B186" t="s">
        <v>12</v>
      </c>
      <c r="C186">
        <f t="shared" si="20"/>
        <v>0.15</v>
      </c>
      <c r="D186" t="s">
        <v>14</v>
      </c>
    </row>
    <row r="187" spans="1:20">
      <c r="A187" t="str">
        <f>'Population Definitions'!$A$7</f>
        <v>Prisoners</v>
      </c>
      <c r="B187" t="s">
        <v>12</v>
      </c>
      <c r="C187">
        <f t="shared" si="20"/>
        <v>0.15</v>
      </c>
      <c r="D187" t="s">
        <v>14</v>
      </c>
    </row>
    <row r="188" spans="1:20">
      <c r="A188" t="str">
        <f>'Population Definitions'!$A$8</f>
        <v>Population 7</v>
      </c>
      <c r="B188" t="s">
        <v>12</v>
      </c>
      <c r="C188">
        <f t="shared" si="20"/>
        <v>0.15</v>
      </c>
      <c r="D188" t="s">
        <v>14</v>
      </c>
    </row>
    <row r="190" spans="1:20">
      <c r="A190" t="s">
        <v>131</v>
      </c>
      <c r="B190" t="s">
        <v>10</v>
      </c>
      <c r="C190" t="s">
        <v>11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Gen 0-4</v>
      </c>
      <c r="B191" t="s">
        <v>12</v>
      </c>
      <c r="C191">
        <f t="shared" ref="C191:C197" si="21">IF(SUMPRODUCT(--(E191:T191&lt;&gt;""))=0,0.15,"N.A.")</f>
        <v>0.15</v>
      </c>
      <c r="D191" t="s">
        <v>14</v>
      </c>
    </row>
    <row r="192" spans="1:20">
      <c r="A192" t="str">
        <f>'Population Definitions'!$A$3</f>
        <v>Gen 5-14</v>
      </c>
      <c r="B192" t="s">
        <v>12</v>
      </c>
      <c r="C192">
        <f t="shared" si="21"/>
        <v>0.15</v>
      </c>
      <c r="D192" t="s">
        <v>14</v>
      </c>
    </row>
    <row r="193" spans="1:20">
      <c r="A193" t="str">
        <f>'Population Definitions'!$A$4</f>
        <v>Gen 15-64</v>
      </c>
      <c r="B193" t="s">
        <v>12</v>
      </c>
      <c r="C193">
        <f t="shared" si="21"/>
        <v>0.15</v>
      </c>
      <c r="D193" t="s">
        <v>14</v>
      </c>
    </row>
    <row r="194" spans="1:20">
      <c r="A194" t="str">
        <f>'Population Definitions'!$A$5</f>
        <v>Gen 65+</v>
      </c>
      <c r="B194" t="s">
        <v>12</v>
      </c>
      <c r="C194">
        <f t="shared" si="21"/>
        <v>0.15</v>
      </c>
      <c r="D194" t="s">
        <v>14</v>
      </c>
    </row>
    <row r="195" spans="1:20">
      <c r="A195" t="str">
        <f>'Population Definitions'!$A$6</f>
        <v>HIV 15+</v>
      </c>
      <c r="B195" t="s">
        <v>12</v>
      </c>
      <c r="C195">
        <f t="shared" si="21"/>
        <v>0.15</v>
      </c>
      <c r="D195" t="s">
        <v>14</v>
      </c>
    </row>
    <row r="196" spans="1:20">
      <c r="A196" t="str">
        <f>'Population Definitions'!$A$7</f>
        <v>Prisoners</v>
      </c>
      <c r="B196" t="s">
        <v>12</v>
      </c>
      <c r="C196">
        <f t="shared" si="21"/>
        <v>0.15</v>
      </c>
      <c r="D196" t="s">
        <v>14</v>
      </c>
    </row>
    <row r="197" spans="1:20">
      <c r="A197" t="str">
        <f>'Population Definitions'!$A$8</f>
        <v>Population 7</v>
      </c>
      <c r="B197" t="s">
        <v>12</v>
      </c>
      <c r="C197">
        <f t="shared" si="21"/>
        <v>0.15</v>
      </c>
      <c r="D197" t="s">
        <v>14</v>
      </c>
    </row>
    <row r="199" spans="1:20">
      <c r="A199" t="s">
        <v>132</v>
      </c>
      <c r="B199" t="s">
        <v>10</v>
      </c>
      <c r="C199" t="s">
        <v>11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Gen 0-4</v>
      </c>
      <c r="B200" t="s">
        <v>12</v>
      </c>
      <c r="C200">
        <f t="shared" ref="C200:C206" si="22">IF(SUMPRODUCT(--(E200:T200&lt;&gt;""))=0,0.2,"N.A.")</f>
        <v>0.2</v>
      </c>
      <c r="D200" t="s">
        <v>14</v>
      </c>
    </row>
    <row r="201" spans="1:20">
      <c r="A201" t="str">
        <f>'Population Definitions'!$A$3</f>
        <v>Gen 5-14</v>
      </c>
      <c r="B201" t="s">
        <v>12</v>
      </c>
      <c r="C201">
        <f t="shared" si="22"/>
        <v>0.2</v>
      </c>
      <c r="D201" t="s">
        <v>14</v>
      </c>
    </row>
    <row r="202" spans="1:20">
      <c r="A202" t="str">
        <f>'Population Definitions'!$A$4</f>
        <v>Gen 15-64</v>
      </c>
      <c r="B202" t="s">
        <v>12</v>
      </c>
      <c r="C202">
        <f t="shared" si="22"/>
        <v>0.2</v>
      </c>
      <c r="D202" t="s">
        <v>14</v>
      </c>
    </row>
    <row r="203" spans="1:20">
      <c r="A203" t="str">
        <f>'Population Definitions'!$A$5</f>
        <v>Gen 65+</v>
      </c>
      <c r="B203" t="s">
        <v>12</v>
      </c>
      <c r="C203">
        <f t="shared" si="22"/>
        <v>0.2</v>
      </c>
      <c r="D203" t="s">
        <v>14</v>
      </c>
    </row>
    <row r="204" spans="1:20">
      <c r="A204" t="str">
        <f>'Population Definitions'!$A$6</f>
        <v>HIV 15+</v>
      </c>
      <c r="B204" t="s">
        <v>12</v>
      </c>
      <c r="C204">
        <f t="shared" si="22"/>
        <v>0.2</v>
      </c>
      <c r="D204" t="s">
        <v>14</v>
      </c>
    </row>
    <row r="205" spans="1:20">
      <c r="A205" t="str">
        <f>'Population Definitions'!$A$7</f>
        <v>Prisoners</v>
      </c>
      <c r="B205" t="s">
        <v>12</v>
      </c>
      <c r="C205">
        <f t="shared" si="22"/>
        <v>0.2</v>
      </c>
      <c r="D205" t="s">
        <v>14</v>
      </c>
    </row>
    <row r="206" spans="1:20">
      <c r="A206" t="str">
        <f>'Population Definitions'!$A$8</f>
        <v>Population 7</v>
      </c>
      <c r="B206" t="s">
        <v>12</v>
      </c>
      <c r="C206">
        <f t="shared" si="22"/>
        <v>0.2</v>
      </c>
      <c r="D206" t="s">
        <v>14</v>
      </c>
    </row>
    <row r="208" spans="1:20">
      <c r="A208" t="s">
        <v>133</v>
      </c>
      <c r="B208" t="s">
        <v>10</v>
      </c>
      <c r="C208" t="s">
        <v>11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>
      <c r="A209" t="str">
        <f>'Population Definitions'!$A$2</f>
        <v>Gen 0-4</v>
      </c>
      <c r="B209" t="s">
        <v>12</v>
      </c>
      <c r="C209">
        <f t="shared" ref="C209:C215" si="23">IF(SUMPRODUCT(--(E209:T209&lt;&gt;""))=0,0.15,"N.A.")</f>
        <v>0.15</v>
      </c>
      <c r="D209" t="s">
        <v>14</v>
      </c>
    </row>
    <row r="210" spans="1:20">
      <c r="A210" t="str">
        <f>'Population Definitions'!$A$3</f>
        <v>Gen 5-14</v>
      </c>
      <c r="B210" t="s">
        <v>12</v>
      </c>
      <c r="C210">
        <f t="shared" si="23"/>
        <v>0.15</v>
      </c>
      <c r="D210" t="s">
        <v>14</v>
      </c>
    </row>
    <row r="211" spans="1:20">
      <c r="A211" t="str">
        <f>'Population Definitions'!$A$4</f>
        <v>Gen 15-64</v>
      </c>
      <c r="B211" t="s">
        <v>12</v>
      </c>
      <c r="C211">
        <f t="shared" si="23"/>
        <v>0.15</v>
      </c>
      <c r="D211" t="s">
        <v>14</v>
      </c>
    </row>
    <row r="212" spans="1:20">
      <c r="A212" t="str">
        <f>'Population Definitions'!$A$5</f>
        <v>Gen 65+</v>
      </c>
      <c r="B212" t="s">
        <v>12</v>
      </c>
      <c r="C212">
        <f t="shared" si="23"/>
        <v>0.15</v>
      </c>
      <c r="D212" t="s">
        <v>14</v>
      </c>
    </row>
    <row r="213" spans="1:20">
      <c r="A213" t="str">
        <f>'Population Definitions'!$A$6</f>
        <v>HIV 15+</v>
      </c>
      <c r="B213" t="s">
        <v>12</v>
      </c>
      <c r="C213">
        <f t="shared" si="23"/>
        <v>0.15</v>
      </c>
      <c r="D213" t="s">
        <v>14</v>
      </c>
    </row>
    <row r="214" spans="1:20">
      <c r="A214" t="str">
        <f>'Population Definitions'!$A$7</f>
        <v>Prisoners</v>
      </c>
      <c r="B214" t="s">
        <v>12</v>
      </c>
      <c r="C214">
        <f t="shared" si="23"/>
        <v>0.15</v>
      </c>
      <c r="D214" t="s">
        <v>14</v>
      </c>
    </row>
    <row r="215" spans="1:20">
      <c r="A215" t="str">
        <f>'Population Definitions'!$A$8</f>
        <v>Population 7</v>
      </c>
      <c r="B215" t="s">
        <v>12</v>
      </c>
      <c r="C215">
        <f t="shared" si="23"/>
        <v>0.15</v>
      </c>
      <c r="D215" t="s">
        <v>14</v>
      </c>
    </row>
    <row r="217" spans="1:20">
      <c r="A217" t="s">
        <v>134</v>
      </c>
      <c r="B217" t="s">
        <v>10</v>
      </c>
      <c r="C217" t="s">
        <v>11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>
      <c r="A218" t="str">
        <f>'Population Definitions'!$A$2</f>
        <v>Gen 0-4</v>
      </c>
      <c r="B218" t="s">
        <v>12</v>
      </c>
      <c r="C218">
        <f t="shared" ref="C218:C224" si="24">IF(SUMPRODUCT(--(E218:T218&lt;&gt;""))=0,0.15,"N.A.")</f>
        <v>0.15</v>
      </c>
      <c r="D218" t="s">
        <v>14</v>
      </c>
    </row>
    <row r="219" spans="1:20">
      <c r="A219" t="str">
        <f>'Population Definitions'!$A$3</f>
        <v>Gen 5-14</v>
      </c>
      <c r="B219" t="s">
        <v>12</v>
      </c>
      <c r="C219">
        <f t="shared" si="24"/>
        <v>0.15</v>
      </c>
      <c r="D219" t="s">
        <v>14</v>
      </c>
    </row>
    <row r="220" spans="1:20">
      <c r="A220" t="str">
        <f>'Population Definitions'!$A$4</f>
        <v>Gen 15-64</v>
      </c>
      <c r="B220" t="s">
        <v>12</v>
      </c>
      <c r="C220">
        <f t="shared" si="24"/>
        <v>0.15</v>
      </c>
      <c r="D220" t="s">
        <v>14</v>
      </c>
    </row>
    <row r="221" spans="1:20">
      <c r="A221" t="str">
        <f>'Population Definitions'!$A$5</f>
        <v>Gen 65+</v>
      </c>
      <c r="B221" t="s">
        <v>12</v>
      </c>
      <c r="C221">
        <f t="shared" si="24"/>
        <v>0.15</v>
      </c>
      <c r="D221" t="s">
        <v>14</v>
      </c>
    </row>
    <row r="222" spans="1:20">
      <c r="A222" t="str">
        <f>'Population Definitions'!$A$6</f>
        <v>HIV 15+</v>
      </c>
      <c r="B222" t="s">
        <v>12</v>
      </c>
      <c r="C222">
        <f t="shared" si="24"/>
        <v>0.15</v>
      </c>
      <c r="D222" t="s">
        <v>14</v>
      </c>
    </row>
    <row r="223" spans="1:20">
      <c r="A223" t="str">
        <f>'Population Definitions'!$A$7</f>
        <v>Prisoners</v>
      </c>
      <c r="B223" t="s">
        <v>12</v>
      </c>
      <c r="C223">
        <f t="shared" si="24"/>
        <v>0.15</v>
      </c>
      <c r="D223" t="s">
        <v>14</v>
      </c>
    </row>
    <row r="224" spans="1:20">
      <c r="A224" t="str">
        <f>'Population Definitions'!$A$8</f>
        <v>Population 7</v>
      </c>
      <c r="B224" t="s">
        <v>12</v>
      </c>
      <c r="C224">
        <f t="shared" si="24"/>
        <v>0.15</v>
      </c>
      <c r="D224" t="s">
        <v>14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65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12</v>
      </c>
      <c r="C2">
        <f t="shared" ref="C2:C8" si="0">IF(SUMPRODUCT(--(E2:T2&lt;&gt;""))=0,0,"N.A.")</f>
        <v>0</v>
      </c>
      <c r="D2" t="s">
        <v>14</v>
      </c>
    </row>
    <row r="3" spans="1:20">
      <c r="A3" t="str">
        <f>'Population Definitions'!$A$3</f>
        <v>Gen 5-14</v>
      </c>
      <c r="B3" t="s">
        <v>12</v>
      </c>
      <c r="C3">
        <f t="shared" si="0"/>
        <v>0</v>
      </c>
      <c r="D3" t="s">
        <v>14</v>
      </c>
    </row>
    <row r="4" spans="1:20">
      <c r="A4" t="str">
        <f>'Population Definitions'!$A$4</f>
        <v>Gen 15-64</v>
      </c>
      <c r="B4" t="s">
        <v>12</v>
      </c>
      <c r="C4">
        <f t="shared" si="0"/>
        <v>0</v>
      </c>
      <c r="D4" t="s">
        <v>14</v>
      </c>
    </row>
    <row r="5" spans="1:20">
      <c r="A5" t="str">
        <f>'Population Definitions'!$A$5</f>
        <v>Gen 65+</v>
      </c>
      <c r="B5" t="s">
        <v>12</v>
      </c>
      <c r="C5">
        <f t="shared" si="0"/>
        <v>0</v>
      </c>
      <c r="D5" t="s">
        <v>14</v>
      </c>
    </row>
    <row r="6" spans="1:20">
      <c r="A6" t="str">
        <f>'Population Definitions'!$A$6</f>
        <v>HIV 15+</v>
      </c>
      <c r="B6" t="s">
        <v>12</v>
      </c>
      <c r="C6">
        <f t="shared" si="0"/>
        <v>0</v>
      </c>
      <c r="D6" t="s">
        <v>14</v>
      </c>
    </row>
    <row r="7" spans="1:20">
      <c r="A7" t="str">
        <f>'Population Definitions'!$A$7</f>
        <v>Prisoners</v>
      </c>
      <c r="B7" t="s">
        <v>12</v>
      </c>
      <c r="C7">
        <f t="shared" si="0"/>
        <v>0</v>
      </c>
      <c r="D7" t="s">
        <v>14</v>
      </c>
    </row>
    <row r="8" spans="1:20">
      <c r="A8" t="str">
        <f>'Population Definitions'!$A$8</f>
        <v>Population 7</v>
      </c>
      <c r="B8" t="s">
        <v>12</v>
      </c>
      <c r="C8">
        <f t="shared" si="0"/>
        <v>0</v>
      </c>
      <c r="D8" t="s">
        <v>14</v>
      </c>
    </row>
    <row r="10" spans="1:20">
      <c r="A10" t="s">
        <v>66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13</v>
      </c>
      <c r="C11">
        <f t="shared" ref="C11:C17" si="1">IF(SUMPRODUCT(--(E11:T11&lt;&gt;""))=0,0,"N.A.")</f>
        <v>0</v>
      </c>
      <c r="D11" t="s">
        <v>14</v>
      </c>
    </row>
    <row r="12" spans="1:20">
      <c r="A12" t="str">
        <f>'Population Definitions'!$A$3</f>
        <v>Gen 5-14</v>
      </c>
      <c r="B12" t="s">
        <v>13</v>
      </c>
      <c r="C12">
        <f t="shared" si="1"/>
        <v>0</v>
      </c>
      <c r="D12" t="s">
        <v>14</v>
      </c>
    </row>
    <row r="13" spans="1:20">
      <c r="A13" t="str">
        <f>'Population Definitions'!$A$4</f>
        <v>Gen 15-64</v>
      </c>
      <c r="B13" t="s">
        <v>13</v>
      </c>
      <c r="C13">
        <f t="shared" si="1"/>
        <v>0</v>
      </c>
      <c r="D13" t="s">
        <v>14</v>
      </c>
    </row>
    <row r="14" spans="1:20">
      <c r="A14" t="str">
        <f>'Population Definitions'!$A$5</f>
        <v>Gen 65+</v>
      </c>
      <c r="B14" t="s">
        <v>13</v>
      </c>
      <c r="C14">
        <f t="shared" si="1"/>
        <v>0</v>
      </c>
      <c r="D14" t="s">
        <v>14</v>
      </c>
    </row>
    <row r="15" spans="1:20">
      <c r="A15" t="str">
        <f>'Population Definitions'!$A$6</f>
        <v>HIV 15+</v>
      </c>
      <c r="B15" t="s">
        <v>13</v>
      </c>
      <c r="C15">
        <f t="shared" si="1"/>
        <v>0</v>
      </c>
      <c r="D15" t="s">
        <v>14</v>
      </c>
    </row>
    <row r="16" spans="1:20">
      <c r="A16" t="str">
        <f>'Population Definitions'!$A$7</f>
        <v>Prisoners</v>
      </c>
      <c r="B16" t="s">
        <v>13</v>
      </c>
      <c r="C16">
        <f t="shared" si="1"/>
        <v>0</v>
      </c>
      <c r="D16" t="s">
        <v>14</v>
      </c>
    </row>
    <row r="17" spans="1:20">
      <c r="A17" t="str">
        <f>'Population Definitions'!$A$8</f>
        <v>Population 7</v>
      </c>
      <c r="B17" t="s">
        <v>13</v>
      </c>
      <c r="C17">
        <f t="shared" si="1"/>
        <v>0</v>
      </c>
      <c r="D17" t="s">
        <v>14</v>
      </c>
    </row>
    <row r="19" spans="1:20">
      <c r="A19" t="s">
        <v>67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13</v>
      </c>
      <c r="C20">
        <f t="shared" ref="C20:C26" si="2">IF(SUMPRODUCT(--(E20:T20&lt;&gt;""))=0,0,"N.A.")</f>
        <v>0</v>
      </c>
      <c r="D20" t="s">
        <v>14</v>
      </c>
    </row>
    <row r="21" spans="1:20">
      <c r="A21" t="str">
        <f>'Population Definitions'!$A$3</f>
        <v>Gen 5-14</v>
      </c>
      <c r="B21" t="s">
        <v>13</v>
      </c>
      <c r="C21">
        <f t="shared" si="2"/>
        <v>0</v>
      </c>
      <c r="D21" t="s">
        <v>14</v>
      </c>
    </row>
    <row r="22" spans="1:20">
      <c r="A22" t="str">
        <f>'Population Definitions'!$A$4</f>
        <v>Gen 15-64</v>
      </c>
      <c r="B22" t="s">
        <v>13</v>
      </c>
      <c r="C22">
        <f t="shared" si="2"/>
        <v>0</v>
      </c>
      <c r="D22" t="s">
        <v>14</v>
      </c>
    </row>
    <row r="23" spans="1:20">
      <c r="A23" t="str">
        <f>'Population Definitions'!$A$5</f>
        <v>Gen 65+</v>
      </c>
      <c r="B23" t="s">
        <v>13</v>
      </c>
      <c r="C23">
        <f t="shared" si="2"/>
        <v>0</v>
      </c>
      <c r="D23" t="s">
        <v>14</v>
      </c>
    </row>
    <row r="24" spans="1:20">
      <c r="A24" t="str">
        <f>'Population Definitions'!$A$6</f>
        <v>HIV 15+</v>
      </c>
      <c r="B24" t="s">
        <v>13</v>
      </c>
      <c r="C24">
        <f t="shared" si="2"/>
        <v>0</v>
      </c>
      <c r="D24" t="s">
        <v>14</v>
      </c>
    </row>
    <row r="25" spans="1:20">
      <c r="A25" t="str">
        <f>'Population Definitions'!$A$7</f>
        <v>Prisoners</v>
      </c>
      <c r="B25" t="s">
        <v>13</v>
      </c>
      <c r="C25">
        <f t="shared" si="2"/>
        <v>0</v>
      </c>
      <c r="D25" t="s">
        <v>14</v>
      </c>
    </row>
    <row r="26" spans="1:20">
      <c r="A26" t="str">
        <f>'Population Definitions'!$A$8</f>
        <v>Population 7</v>
      </c>
      <c r="B26" t="s">
        <v>13</v>
      </c>
      <c r="C26">
        <f t="shared" si="2"/>
        <v>0</v>
      </c>
      <c r="D26" t="s">
        <v>14</v>
      </c>
    </row>
    <row r="28" spans="1:20">
      <c r="A28" t="s">
        <v>69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13</v>
      </c>
      <c r="C29">
        <f t="shared" ref="C29:C35" si="3">IF(SUMPRODUCT(--(E29:T29&lt;&gt;""))=0,0,"N.A.")</f>
        <v>0</v>
      </c>
      <c r="D29" t="s">
        <v>14</v>
      </c>
    </row>
    <row r="30" spans="1:20">
      <c r="A30" t="str">
        <f>'Population Definitions'!$A$3</f>
        <v>Gen 5-14</v>
      </c>
      <c r="B30" t="s">
        <v>13</v>
      </c>
      <c r="C30">
        <f t="shared" si="3"/>
        <v>0</v>
      </c>
      <c r="D30" t="s">
        <v>14</v>
      </c>
    </row>
    <row r="31" spans="1:20">
      <c r="A31" t="str">
        <f>'Population Definitions'!$A$4</f>
        <v>Gen 15-64</v>
      </c>
      <c r="B31" t="s">
        <v>13</v>
      </c>
      <c r="C31">
        <f t="shared" si="3"/>
        <v>0</v>
      </c>
      <c r="D31" t="s">
        <v>14</v>
      </c>
    </row>
    <row r="32" spans="1:20">
      <c r="A32" t="str">
        <f>'Population Definitions'!$A$5</f>
        <v>Gen 65+</v>
      </c>
      <c r="B32" t="s">
        <v>13</v>
      </c>
      <c r="C32">
        <f t="shared" si="3"/>
        <v>0</v>
      </c>
      <c r="D32" t="s">
        <v>14</v>
      </c>
    </row>
    <row r="33" spans="1:20">
      <c r="A33" t="str">
        <f>'Population Definitions'!$A$6</f>
        <v>HIV 15+</v>
      </c>
      <c r="B33" t="s">
        <v>13</v>
      </c>
      <c r="C33">
        <f t="shared" si="3"/>
        <v>0</v>
      </c>
      <c r="D33" t="s">
        <v>14</v>
      </c>
    </row>
    <row r="34" spans="1:20">
      <c r="A34" t="str">
        <f>'Population Definitions'!$A$7</f>
        <v>Prisoners</v>
      </c>
      <c r="B34" t="s">
        <v>13</v>
      </c>
      <c r="C34">
        <f t="shared" si="3"/>
        <v>0</v>
      </c>
      <c r="D34" t="s">
        <v>14</v>
      </c>
    </row>
    <row r="35" spans="1:20">
      <c r="A35" t="str">
        <f>'Population Definitions'!$A$8</f>
        <v>Population 7</v>
      </c>
      <c r="B35" t="s">
        <v>13</v>
      </c>
      <c r="C35">
        <f t="shared" si="3"/>
        <v>0</v>
      </c>
      <c r="D35" t="s">
        <v>14</v>
      </c>
    </row>
    <row r="37" spans="1:20">
      <c r="A37" t="s">
        <v>70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13</v>
      </c>
      <c r="C38">
        <f t="shared" ref="C38:C44" si="4">IF(SUMPRODUCT(--(E38:T38&lt;&gt;""))=0,0,"N.A.")</f>
        <v>0</v>
      </c>
      <c r="D38" t="s">
        <v>14</v>
      </c>
    </row>
    <row r="39" spans="1:20">
      <c r="A39" t="str">
        <f>'Population Definitions'!$A$3</f>
        <v>Gen 5-14</v>
      </c>
      <c r="B39" t="s">
        <v>13</v>
      </c>
      <c r="C39">
        <f t="shared" si="4"/>
        <v>0</v>
      </c>
      <c r="D39" t="s">
        <v>14</v>
      </c>
    </row>
    <row r="40" spans="1:20">
      <c r="A40" t="str">
        <f>'Population Definitions'!$A$4</f>
        <v>Gen 15-64</v>
      </c>
      <c r="B40" t="s">
        <v>13</v>
      </c>
      <c r="C40">
        <f t="shared" si="4"/>
        <v>0</v>
      </c>
      <c r="D40" t="s">
        <v>14</v>
      </c>
    </row>
    <row r="41" spans="1:20">
      <c r="A41" t="str">
        <f>'Population Definitions'!$A$5</f>
        <v>Gen 65+</v>
      </c>
      <c r="B41" t="s">
        <v>13</v>
      </c>
      <c r="C41">
        <f t="shared" si="4"/>
        <v>0</v>
      </c>
      <c r="D41" t="s">
        <v>14</v>
      </c>
    </row>
    <row r="42" spans="1:20">
      <c r="A42" t="str">
        <f>'Population Definitions'!$A$6</f>
        <v>HIV 15+</v>
      </c>
      <c r="B42" t="s">
        <v>13</v>
      </c>
      <c r="C42">
        <f t="shared" si="4"/>
        <v>0</v>
      </c>
      <c r="D42" t="s">
        <v>14</v>
      </c>
    </row>
    <row r="43" spans="1:20">
      <c r="A43" t="str">
        <f>'Population Definitions'!$A$7</f>
        <v>Prisoners</v>
      </c>
      <c r="B43" t="s">
        <v>13</v>
      </c>
      <c r="C43">
        <f t="shared" si="4"/>
        <v>0</v>
      </c>
      <c r="D43" t="s">
        <v>14</v>
      </c>
    </row>
    <row r="44" spans="1:20">
      <c r="A44" t="str">
        <f>'Population Definitions'!$A$8</f>
        <v>Population 7</v>
      </c>
      <c r="B44" t="s">
        <v>13</v>
      </c>
      <c r="C44">
        <f t="shared" si="4"/>
        <v>0</v>
      </c>
      <c r="D44" t="s">
        <v>14</v>
      </c>
    </row>
    <row r="46" spans="1:20">
      <c r="A46" t="s">
        <v>71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13</v>
      </c>
      <c r="C47">
        <f t="shared" ref="C47:C53" si="5">IF(SUMPRODUCT(--(E47:T47&lt;&gt;""))=0,0,"N.A.")</f>
        <v>0</v>
      </c>
      <c r="D47" t="s">
        <v>14</v>
      </c>
    </row>
    <row r="48" spans="1:20">
      <c r="A48" t="str">
        <f>'Population Definitions'!$A$3</f>
        <v>Gen 5-14</v>
      </c>
      <c r="B48" t="s">
        <v>13</v>
      </c>
      <c r="C48">
        <f t="shared" si="5"/>
        <v>0</v>
      </c>
      <c r="D48" t="s">
        <v>14</v>
      </c>
    </row>
    <row r="49" spans="1:4">
      <c r="A49" t="str">
        <f>'Population Definitions'!$A$4</f>
        <v>Gen 15-64</v>
      </c>
      <c r="B49" t="s">
        <v>13</v>
      </c>
      <c r="C49">
        <f t="shared" si="5"/>
        <v>0</v>
      </c>
      <c r="D49" t="s">
        <v>14</v>
      </c>
    </row>
    <row r="50" spans="1:4">
      <c r="A50" t="str">
        <f>'Population Definitions'!$A$5</f>
        <v>Gen 65+</v>
      </c>
      <c r="B50" t="s">
        <v>13</v>
      </c>
      <c r="C50">
        <f t="shared" si="5"/>
        <v>0</v>
      </c>
      <c r="D50" t="s">
        <v>14</v>
      </c>
    </row>
    <row r="51" spans="1:4">
      <c r="A51" t="str">
        <f>'Population Definitions'!$A$6</f>
        <v>HIV 15+</v>
      </c>
      <c r="B51" t="s">
        <v>13</v>
      </c>
      <c r="C51">
        <f t="shared" si="5"/>
        <v>0</v>
      </c>
      <c r="D51" t="s">
        <v>14</v>
      </c>
    </row>
    <row r="52" spans="1:4">
      <c r="A52" t="str">
        <f>'Population Definitions'!$A$7</f>
        <v>Prisoners</v>
      </c>
      <c r="B52" t="s">
        <v>13</v>
      </c>
      <c r="C52">
        <f t="shared" si="5"/>
        <v>0</v>
      </c>
      <c r="D52" t="s">
        <v>14</v>
      </c>
    </row>
    <row r="53" spans="1:4">
      <c r="A53" t="str">
        <f>'Population Definitions'!$A$8</f>
        <v>Population 7</v>
      </c>
      <c r="B53" t="s">
        <v>13</v>
      </c>
      <c r="C53">
        <f t="shared" si="5"/>
        <v>0</v>
      </c>
      <c r="D53" t="s">
        <v>14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104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12</v>
      </c>
      <c r="C2">
        <f t="shared" ref="C2:C8" si="0">IF(SUMPRODUCT(--(E2:T2&lt;&gt;""))=0,0.06,"N.A.")</f>
        <v>0.06</v>
      </c>
      <c r="D2" t="s">
        <v>14</v>
      </c>
    </row>
    <row r="3" spans="1:20">
      <c r="A3" t="str">
        <f>'Population Definitions'!$A$3</f>
        <v>Gen 5-14</v>
      </c>
      <c r="B3" t="s">
        <v>12</v>
      </c>
      <c r="C3">
        <f t="shared" si="0"/>
        <v>0.06</v>
      </c>
      <c r="D3" t="s">
        <v>14</v>
      </c>
    </row>
    <row r="4" spans="1:20">
      <c r="A4" t="str">
        <f>'Population Definitions'!$A$4</f>
        <v>Gen 15-64</v>
      </c>
      <c r="B4" t="s">
        <v>12</v>
      </c>
      <c r="C4">
        <f t="shared" si="0"/>
        <v>0.06</v>
      </c>
      <c r="D4" t="s">
        <v>14</v>
      </c>
    </row>
    <row r="5" spans="1:20">
      <c r="A5" t="str">
        <f>'Population Definitions'!$A$5</f>
        <v>Gen 65+</v>
      </c>
      <c r="B5" t="s">
        <v>12</v>
      </c>
      <c r="C5">
        <f t="shared" si="0"/>
        <v>0.06</v>
      </c>
      <c r="D5" t="s">
        <v>14</v>
      </c>
    </row>
    <row r="6" spans="1:20">
      <c r="A6" t="str">
        <f>'Population Definitions'!$A$6</f>
        <v>HIV 15+</v>
      </c>
      <c r="B6" t="s">
        <v>12</v>
      </c>
      <c r="C6">
        <f t="shared" si="0"/>
        <v>0.06</v>
      </c>
      <c r="D6" t="s">
        <v>14</v>
      </c>
    </row>
    <row r="7" spans="1:20">
      <c r="A7" t="str">
        <f>'Population Definitions'!$A$7</f>
        <v>Prisoners</v>
      </c>
      <c r="B7" t="s">
        <v>12</v>
      </c>
      <c r="C7">
        <f t="shared" si="0"/>
        <v>0.06</v>
      </c>
      <c r="D7" t="s">
        <v>14</v>
      </c>
    </row>
    <row r="8" spans="1:20">
      <c r="A8" t="str">
        <f>'Population Definitions'!$A$8</f>
        <v>Population 7</v>
      </c>
      <c r="B8" t="s">
        <v>12</v>
      </c>
      <c r="C8">
        <f t="shared" si="0"/>
        <v>0.06</v>
      </c>
      <c r="D8" t="s">
        <v>14</v>
      </c>
    </row>
    <row r="10" spans="1:20">
      <c r="A10" t="s">
        <v>105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12</v>
      </c>
      <c r="C11">
        <f t="shared" ref="C11:C17" si="1">IF(SUMPRODUCT(--(E11:T11&lt;&gt;""))=0,0.11,"N.A.")</f>
        <v>0.11</v>
      </c>
      <c r="D11" t="s">
        <v>14</v>
      </c>
    </row>
    <row r="12" spans="1:20">
      <c r="A12" t="str">
        <f>'Population Definitions'!$A$3</f>
        <v>Gen 5-14</v>
      </c>
      <c r="B12" t="s">
        <v>12</v>
      </c>
      <c r="C12">
        <f t="shared" si="1"/>
        <v>0.11</v>
      </c>
      <c r="D12" t="s">
        <v>14</v>
      </c>
    </row>
    <row r="13" spans="1:20">
      <c r="A13" t="str">
        <f>'Population Definitions'!$A$4</f>
        <v>Gen 15-64</v>
      </c>
      <c r="B13" t="s">
        <v>12</v>
      </c>
      <c r="C13">
        <f t="shared" si="1"/>
        <v>0.11</v>
      </c>
      <c r="D13" t="s">
        <v>14</v>
      </c>
    </row>
    <row r="14" spans="1:20">
      <c r="A14" t="str">
        <f>'Population Definitions'!$A$5</f>
        <v>Gen 65+</v>
      </c>
      <c r="B14" t="s">
        <v>12</v>
      </c>
      <c r="C14">
        <f t="shared" si="1"/>
        <v>0.11</v>
      </c>
      <c r="D14" t="s">
        <v>14</v>
      </c>
    </row>
    <row r="15" spans="1:20">
      <c r="A15" t="str">
        <f>'Population Definitions'!$A$6</f>
        <v>HIV 15+</v>
      </c>
      <c r="B15" t="s">
        <v>12</v>
      </c>
      <c r="C15">
        <f t="shared" si="1"/>
        <v>0.11</v>
      </c>
      <c r="D15" t="s">
        <v>14</v>
      </c>
    </row>
    <row r="16" spans="1:20">
      <c r="A16" t="str">
        <f>'Population Definitions'!$A$7</f>
        <v>Prisoners</v>
      </c>
      <c r="B16" t="s">
        <v>12</v>
      </c>
      <c r="C16">
        <f t="shared" si="1"/>
        <v>0.11</v>
      </c>
      <c r="D16" t="s">
        <v>14</v>
      </c>
    </row>
    <row r="17" spans="1:20">
      <c r="A17" t="str">
        <f>'Population Definitions'!$A$8</f>
        <v>Population 7</v>
      </c>
      <c r="B17" t="s">
        <v>12</v>
      </c>
      <c r="C17">
        <f t="shared" si="1"/>
        <v>0.11</v>
      </c>
      <c r="D17" t="s">
        <v>14</v>
      </c>
    </row>
    <row r="19" spans="1:20">
      <c r="A19" t="s">
        <v>106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12</v>
      </c>
      <c r="C20">
        <f t="shared" ref="C20:C26" si="2">IF(SUMPRODUCT(--(E20:T20&lt;&gt;""))=0,0.11,"N.A.")</f>
        <v>0.11</v>
      </c>
      <c r="D20" t="s">
        <v>14</v>
      </c>
    </row>
    <row r="21" spans="1:20">
      <c r="A21" t="str">
        <f>'Population Definitions'!$A$3</f>
        <v>Gen 5-14</v>
      </c>
      <c r="B21" t="s">
        <v>12</v>
      </c>
      <c r="C21">
        <f t="shared" si="2"/>
        <v>0.11</v>
      </c>
      <c r="D21" t="s">
        <v>14</v>
      </c>
    </row>
    <row r="22" spans="1:20">
      <c r="A22" t="str">
        <f>'Population Definitions'!$A$4</f>
        <v>Gen 15-64</v>
      </c>
      <c r="B22" t="s">
        <v>12</v>
      </c>
      <c r="C22">
        <f t="shared" si="2"/>
        <v>0.11</v>
      </c>
      <c r="D22" t="s">
        <v>14</v>
      </c>
    </row>
    <row r="23" spans="1:20">
      <c r="A23" t="str">
        <f>'Population Definitions'!$A$5</f>
        <v>Gen 65+</v>
      </c>
      <c r="B23" t="s">
        <v>12</v>
      </c>
      <c r="C23">
        <f t="shared" si="2"/>
        <v>0.11</v>
      </c>
      <c r="D23" t="s">
        <v>14</v>
      </c>
    </row>
    <row r="24" spans="1:20">
      <c r="A24" t="str">
        <f>'Population Definitions'!$A$6</f>
        <v>HIV 15+</v>
      </c>
      <c r="B24" t="s">
        <v>12</v>
      </c>
      <c r="C24">
        <f t="shared" si="2"/>
        <v>0.11</v>
      </c>
      <c r="D24" t="s">
        <v>14</v>
      </c>
    </row>
    <row r="25" spans="1:20">
      <c r="A25" t="str">
        <f>'Population Definitions'!$A$7</f>
        <v>Prisoners</v>
      </c>
      <c r="B25" t="s">
        <v>12</v>
      </c>
      <c r="C25">
        <f t="shared" si="2"/>
        <v>0.11</v>
      </c>
      <c r="D25" t="s">
        <v>14</v>
      </c>
    </row>
    <row r="26" spans="1:20">
      <c r="A26" t="str">
        <f>'Population Definitions'!$A$8</f>
        <v>Population 7</v>
      </c>
      <c r="B26" t="s">
        <v>12</v>
      </c>
      <c r="C26">
        <f t="shared" si="2"/>
        <v>0.11</v>
      </c>
      <c r="D26" t="s">
        <v>14</v>
      </c>
    </row>
    <row r="28" spans="1:20">
      <c r="A28" t="s">
        <v>107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12</v>
      </c>
      <c r="C29">
        <f t="shared" ref="C29:C35" si="3">IF(SUMPRODUCT(--(E29:T29&lt;&gt;""))=0,0.7,"N.A.")</f>
        <v>0.7</v>
      </c>
      <c r="D29" t="s">
        <v>14</v>
      </c>
    </row>
    <row r="30" spans="1:20">
      <c r="A30" t="str">
        <f>'Population Definitions'!$A$3</f>
        <v>Gen 5-14</v>
      </c>
      <c r="B30" t="s">
        <v>12</v>
      </c>
      <c r="C30">
        <f t="shared" si="3"/>
        <v>0.7</v>
      </c>
      <c r="D30" t="s">
        <v>14</v>
      </c>
    </row>
    <row r="31" spans="1:20">
      <c r="A31" t="str">
        <f>'Population Definitions'!$A$4</f>
        <v>Gen 15-64</v>
      </c>
      <c r="B31" t="s">
        <v>12</v>
      </c>
      <c r="C31">
        <f t="shared" si="3"/>
        <v>0.7</v>
      </c>
      <c r="D31" t="s">
        <v>14</v>
      </c>
    </row>
    <row r="32" spans="1:20">
      <c r="A32" t="str">
        <f>'Population Definitions'!$A$5</f>
        <v>Gen 65+</v>
      </c>
      <c r="B32" t="s">
        <v>12</v>
      </c>
      <c r="C32">
        <f t="shared" si="3"/>
        <v>0.7</v>
      </c>
      <c r="D32" t="s">
        <v>14</v>
      </c>
    </row>
    <row r="33" spans="1:20">
      <c r="A33" t="str">
        <f>'Population Definitions'!$A$6</f>
        <v>HIV 15+</v>
      </c>
      <c r="B33" t="s">
        <v>12</v>
      </c>
      <c r="C33">
        <f t="shared" si="3"/>
        <v>0.7</v>
      </c>
      <c r="D33" t="s">
        <v>14</v>
      </c>
    </row>
    <row r="34" spans="1:20">
      <c r="A34" t="str">
        <f>'Population Definitions'!$A$7</f>
        <v>Prisoners</v>
      </c>
      <c r="B34" t="s">
        <v>12</v>
      </c>
      <c r="C34">
        <f t="shared" si="3"/>
        <v>0.7</v>
      </c>
      <c r="D34" t="s">
        <v>14</v>
      </c>
    </row>
    <row r="35" spans="1:20">
      <c r="A35" t="str">
        <f>'Population Definitions'!$A$8</f>
        <v>Population 7</v>
      </c>
      <c r="B35" t="s">
        <v>12</v>
      </c>
      <c r="C35">
        <f t="shared" si="3"/>
        <v>0.7</v>
      </c>
      <c r="D35" t="s">
        <v>14</v>
      </c>
    </row>
    <row r="37" spans="1:20">
      <c r="A37" t="s">
        <v>108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84</v>
      </c>
      <c r="C38">
        <f t="shared" ref="C38:C44" si="4">IF(SUMPRODUCT(--(E38:T38&lt;&gt;""))=0,3,"N.A.")</f>
        <v>3</v>
      </c>
      <c r="D38" t="s">
        <v>14</v>
      </c>
    </row>
    <row r="39" spans="1:20">
      <c r="A39" t="str">
        <f>'Population Definitions'!$A$3</f>
        <v>Gen 5-14</v>
      </c>
      <c r="B39" t="s">
        <v>84</v>
      </c>
      <c r="C39">
        <f t="shared" si="4"/>
        <v>3</v>
      </c>
      <c r="D39" t="s">
        <v>14</v>
      </c>
    </row>
    <row r="40" spans="1:20">
      <c r="A40" t="str">
        <f>'Population Definitions'!$A$4</f>
        <v>Gen 15-64</v>
      </c>
      <c r="B40" t="s">
        <v>84</v>
      </c>
      <c r="C40">
        <f t="shared" si="4"/>
        <v>3</v>
      </c>
      <c r="D40" t="s">
        <v>14</v>
      </c>
    </row>
    <row r="41" spans="1:20">
      <c r="A41" t="str">
        <f>'Population Definitions'!$A$5</f>
        <v>Gen 65+</v>
      </c>
      <c r="B41" t="s">
        <v>84</v>
      </c>
      <c r="C41">
        <f t="shared" si="4"/>
        <v>3</v>
      </c>
      <c r="D41" t="s">
        <v>14</v>
      </c>
    </row>
    <row r="42" spans="1:20">
      <c r="A42" t="str">
        <f>'Population Definitions'!$A$6</f>
        <v>HIV 15+</v>
      </c>
      <c r="B42" t="s">
        <v>84</v>
      </c>
      <c r="C42">
        <f t="shared" si="4"/>
        <v>3</v>
      </c>
      <c r="D42" t="s">
        <v>14</v>
      </c>
    </row>
    <row r="43" spans="1:20">
      <c r="A43" t="str">
        <f>'Population Definitions'!$A$7</f>
        <v>Prisoners</v>
      </c>
      <c r="B43" t="s">
        <v>84</v>
      </c>
      <c r="C43">
        <f t="shared" si="4"/>
        <v>3</v>
      </c>
      <c r="D43" t="s">
        <v>14</v>
      </c>
    </row>
    <row r="44" spans="1:20">
      <c r="A44" t="str">
        <f>'Population Definitions'!$A$8</f>
        <v>Population 7</v>
      </c>
      <c r="B44" t="s">
        <v>84</v>
      </c>
      <c r="C44">
        <f t="shared" si="4"/>
        <v>3</v>
      </c>
      <c r="D44" t="s">
        <v>14</v>
      </c>
    </row>
    <row r="46" spans="1:20">
      <c r="A46" t="s">
        <v>109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84</v>
      </c>
      <c r="C47">
        <f t="shared" ref="C47:C53" si="5">IF(SUMPRODUCT(--(E47:T47&lt;&gt;""))=0,2,"N.A.")</f>
        <v>2</v>
      </c>
      <c r="D47" t="s">
        <v>14</v>
      </c>
    </row>
    <row r="48" spans="1:20">
      <c r="A48" t="str">
        <f>'Population Definitions'!$A$3</f>
        <v>Gen 5-14</v>
      </c>
      <c r="B48" t="s">
        <v>84</v>
      </c>
      <c r="C48">
        <f t="shared" si="5"/>
        <v>2</v>
      </c>
      <c r="D48" t="s">
        <v>14</v>
      </c>
    </row>
    <row r="49" spans="1:20">
      <c r="A49" t="str">
        <f>'Population Definitions'!$A$4</f>
        <v>Gen 15-64</v>
      </c>
      <c r="B49" t="s">
        <v>84</v>
      </c>
      <c r="C49">
        <f t="shared" si="5"/>
        <v>2</v>
      </c>
      <c r="D49" t="s">
        <v>14</v>
      </c>
    </row>
    <row r="50" spans="1:20">
      <c r="A50" t="str">
        <f>'Population Definitions'!$A$5</f>
        <v>Gen 65+</v>
      </c>
      <c r="B50" t="s">
        <v>84</v>
      </c>
      <c r="C50">
        <f t="shared" si="5"/>
        <v>2</v>
      </c>
      <c r="D50" t="s">
        <v>14</v>
      </c>
    </row>
    <row r="51" spans="1:20">
      <c r="A51" t="str">
        <f>'Population Definitions'!$A$6</f>
        <v>HIV 15+</v>
      </c>
      <c r="B51" t="s">
        <v>84</v>
      </c>
      <c r="C51">
        <f t="shared" si="5"/>
        <v>2</v>
      </c>
      <c r="D51" t="s">
        <v>14</v>
      </c>
    </row>
    <row r="52" spans="1:20">
      <c r="A52" t="str">
        <f>'Population Definitions'!$A$7</f>
        <v>Prisoners</v>
      </c>
      <c r="B52" t="s">
        <v>84</v>
      </c>
      <c r="C52">
        <f t="shared" si="5"/>
        <v>2</v>
      </c>
      <c r="D52" t="s">
        <v>14</v>
      </c>
    </row>
    <row r="53" spans="1:20">
      <c r="A53" t="str">
        <f>'Population Definitions'!$A$8</f>
        <v>Population 7</v>
      </c>
      <c r="B53" t="s">
        <v>84</v>
      </c>
      <c r="C53">
        <f t="shared" si="5"/>
        <v>2</v>
      </c>
      <c r="D53" t="s">
        <v>14</v>
      </c>
    </row>
    <row r="55" spans="1:20">
      <c r="A55" t="s">
        <v>110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84</v>
      </c>
      <c r="C56">
        <f t="shared" ref="C56:C62" si="6">IF(SUMPRODUCT(--(E56:T56&lt;&gt;""))=0,1,"N.A.")</f>
        <v>1</v>
      </c>
      <c r="D56" t="s">
        <v>14</v>
      </c>
    </row>
    <row r="57" spans="1:20">
      <c r="A57" t="str">
        <f>'Population Definitions'!$A$3</f>
        <v>Gen 5-14</v>
      </c>
      <c r="B57" t="s">
        <v>84</v>
      </c>
      <c r="C57">
        <f t="shared" si="6"/>
        <v>1</v>
      </c>
      <c r="D57" t="s">
        <v>14</v>
      </c>
    </row>
    <row r="58" spans="1:20">
      <c r="A58" t="str">
        <f>'Population Definitions'!$A$4</f>
        <v>Gen 15-64</v>
      </c>
      <c r="B58" t="s">
        <v>84</v>
      </c>
      <c r="C58">
        <f t="shared" si="6"/>
        <v>1</v>
      </c>
      <c r="D58" t="s">
        <v>14</v>
      </c>
    </row>
    <row r="59" spans="1:20">
      <c r="A59" t="str">
        <f>'Population Definitions'!$A$5</f>
        <v>Gen 65+</v>
      </c>
      <c r="B59" t="s">
        <v>84</v>
      </c>
      <c r="C59">
        <f t="shared" si="6"/>
        <v>1</v>
      </c>
      <c r="D59" t="s">
        <v>14</v>
      </c>
    </row>
    <row r="60" spans="1:20">
      <c r="A60" t="str">
        <f>'Population Definitions'!$A$6</f>
        <v>HIV 15+</v>
      </c>
      <c r="B60" t="s">
        <v>84</v>
      </c>
      <c r="C60">
        <f t="shared" si="6"/>
        <v>1</v>
      </c>
      <c r="D60" t="s">
        <v>14</v>
      </c>
    </row>
    <row r="61" spans="1:20">
      <c r="A61" t="str">
        <f>'Population Definitions'!$A$7</f>
        <v>Prisoners</v>
      </c>
      <c r="B61" t="s">
        <v>84</v>
      </c>
      <c r="C61">
        <f t="shared" si="6"/>
        <v>1</v>
      </c>
      <c r="D61" t="s">
        <v>14</v>
      </c>
    </row>
    <row r="62" spans="1:20">
      <c r="A62" t="str">
        <f>'Population Definitions'!$A$8</f>
        <v>Population 7</v>
      </c>
      <c r="B62" t="s">
        <v>84</v>
      </c>
      <c r="C62">
        <f t="shared" si="6"/>
        <v>1</v>
      </c>
      <c r="D62" t="s">
        <v>14</v>
      </c>
    </row>
    <row r="64" spans="1:20">
      <c r="A64" t="s">
        <v>125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12</v>
      </c>
      <c r="C65">
        <f t="shared" ref="C65:C71" si="7">IF(SUMPRODUCT(--(E65:T65&lt;&gt;""))=0,0.2,"N.A.")</f>
        <v>0.2</v>
      </c>
      <c r="D65" t="s">
        <v>14</v>
      </c>
    </row>
    <row r="66" spans="1:20">
      <c r="A66" t="str">
        <f>'Population Definitions'!$A$3</f>
        <v>Gen 5-14</v>
      </c>
      <c r="B66" t="s">
        <v>12</v>
      </c>
      <c r="C66">
        <f t="shared" si="7"/>
        <v>0.2</v>
      </c>
      <c r="D66" t="s">
        <v>14</v>
      </c>
    </row>
    <row r="67" spans="1:20">
      <c r="A67" t="str">
        <f>'Population Definitions'!$A$4</f>
        <v>Gen 15-64</v>
      </c>
      <c r="B67" t="s">
        <v>12</v>
      </c>
      <c r="C67">
        <f t="shared" si="7"/>
        <v>0.2</v>
      </c>
      <c r="D67" t="s">
        <v>14</v>
      </c>
    </row>
    <row r="68" spans="1:20">
      <c r="A68" t="str">
        <f>'Population Definitions'!$A$5</f>
        <v>Gen 65+</v>
      </c>
      <c r="B68" t="s">
        <v>12</v>
      </c>
      <c r="C68">
        <f t="shared" si="7"/>
        <v>0.2</v>
      </c>
      <c r="D68" t="s">
        <v>14</v>
      </c>
    </row>
    <row r="69" spans="1:20">
      <c r="A69" t="str">
        <f>'Population Definitions'!$A$6</f>
        <v>HIV 15+</v>
      </c>
      <c r="B69" t="s">
        <v>12</v>
      </c>
      <c r="C69">
        <f t="shared" si="7"/>
        <v>0.2</v>
      </c>
      <c r="D69" t="s">
        <v>14</v>
      </c>
    </row>
    <row r="70" spans="1:20">
      <c r="A70" t="str">
        <f>'Population Definitions'!$A$7</f>
        <v>Prisoners</v>
      </c>
      <c r="B70" t="s">
        <v>12</v>
      </c>
      <c r="C70">
        <f t="shared" si="7"/>
        <v>0.2</v>
      </c>
      <c r="D70" t="s">
        <v>14</v>
      </c>
    </row>
    <row r="71" spans="1:20">
      <c r="A71" t="str">
        <f>'Population Definitions'!$A$8</f>
        <v>Population 7</v>
      </c>
      <c r="B71" t="s">
        <v>12</v>
      </c>
      <c r="C71">
        <f t="shared" si="7"/>
        <v>0.2</v>
      </c>
      <c r="D71" t="s">
        <v>14</v>
      </c>
    </row>
    <row r="73" spans="1:20">
      <c r="A73" t="s">
        <v>126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12</v>
      </c>
      <c r="C74">
        <f t="shared" ref="C74:C80" si="8">IF(SUMPRODUCT(--(E74:T74&lt;&gt;""))=0,0.06,"N.A.")</f>
        <v>0.06</v>
      </c>
      <c r="D74" t="s">
        <v>14</v>
      </c>
    </row>
    <row r="75" spans="1:20">
      <c r="A75" t="str">
        <f>'Population Definitions'!$A$3</f>
        <v>Gen 5-14</v>
      </c>
      <c r="B75" t="s">
        <v>12</v>
      </c>
      <c r="C75">
        <f t="shared" si="8"/>
        <v>0.06</v>
      </c>
      <c r="D75" t="s">
        <v>14</v>
      </c>
    </row>
    <row r="76" spans="1:20">
      <c r="A76" t="str">
        <f>'Population Definitions'!$A$4</f>
        <v>Gen 15-64</v>
      </c>
      <c r="B76" t="s">
        <v>12</v>
      </c>
      <c r="C76">
        <f t="shared" si="8"/>
        <v>0.06</v>
      </c>
      <c r="D76" t="s">
        <v>14</v>
      </c>
    </row>
    <row r="77" spans="1:20">
      <c r="A77" t="str">
        <f>'Population Definitions'!$A$5</f>
        <v>Gen 65+</v>
      </c>
      <c r="B77" t="s">
        <v>12</v>
      </c>
      <c r="C77">
        <f t="shared" si="8"/>
        <v>0.06</v>
      </c>
      <c r="D77" t="s">
        <v>14</v>
      </c>
    </row>
    <row r="78" spans="1:20">
      <c r="A78" t="str">
        <f>'Population Definitions'!$A$6</f>
        <v>HIV 15+</v>
      </c>
      <c r="B78" t="s">
        <v>12</v>
      </c>
      <c r="C78">
        <f t="shared" si="8"/>
        <v>0.06</v>
      </c>
      <c r="D78" t="s">
        <v>14</v>
      </c>
    </row>
    <row r="79" spans="1:20">
      <c r="A79" t="str">
        <f>'Population Definitions'!$A$7</f>
        <v>Prisoners</v>
      </c>
      <c r="B79" t="s">
        <v>12</v>
      </c>
      <c r="C79">
        <f t="shared" si="8"/>
        <v>0.06</v>
      </c>
      <c r="D79" t="s">
        <v>14</v>
      </c>
    </row>
    <row r="80" spans="1:20">
      <c r="A80" t="str">
        <f>'Population Definitions'!$A$8</f>
        <v>Population 7</v>
      </c>
      <c r="B80" t="s">
        <v>12</v>
      </c>
      <c r="C80">
        <f t="shared" si="8"/>
        <v>0.06</v>
      </c>
      <c r="D80" t="s">
        <v>14</v>
      </c>
    </row>
    <row r="82" spans="1:20">
      <c r="A82" t="s">
        <v>127</v>
      </c>
      <c r="B82" t="s">
        <v>10</v>
      </c>
      <c r="C82" t="s">
        <v>11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12</v>
      </c>
      <c r="C83">
        <f t="shared" ref="C83:C89" si="9">IF(SUMPRODUCT(--(E83:T83&lt;&gt;""))=0,0.11,"N.A.")</f>
        <v>0.11</v>
      </c>
      <c r="D83" t="s">
        <v>14</v>
      </c>
    </row>
    <row r="84" spans="1:20">
      <c r="A84" t="str">
        <f>'Population Definitions'!$A$3</f>
        <v>Gen 5-14</v>
      </c>
      <c r="B84" t="s">
        <v>12</v>
      </c>
      <c r="C84">
        <f t="shared" si="9"/>
        <v>0.11</v>
      </c>
      <c r="D84" t="s">
        <v>14</v>
      </c>
    </row>
    <row r="85" spans="1:20">
      <c r="A85" t="str">
        <f>'Population Definitions'!$A$4</f>
        <v>Gen 15-64</v>
      </c>
      <c r="B85" t="s">
        <v>12</v>
      </c>
      <c r="C85">
        <f t="shared" si="9"/>
        <v>0.11</v>
      </c>
      <c r="D85" t="s">
        <v>14</v>
      </c>
    </row>
    <row r="86" spans="1:20">
      <c r="A86" t="str">
        <f>'Population Definitions'!$A$5</f>
        <v>Gen 65+</v>
      </c>
      <c r="B86" t="s">
        <v>12</v>
      </c>
      <c r="C86">
        <f t="shared" si="9"/>
        <v>0.11</v>
      </c>
      <c r="D86" t="s">
        <v>14</v>
      </c>
    </row>
    <row r="87" spans="1:20">
      <c r="A87" t="str">
        <f>'Population Definitions'!$A$6</f>
        <v>HIV 15+</v>
      </c>
      <c r="B87" t="s">
        <v>12</v>
      </c>
      <c r="C87">
        <f t="shared" si="9"/>
        <v>0.11</v>
      </c>
      <c r="D87" t="s">
        <v>14</v>
      </c>
    </row>
    <row r="88" spans="1:20">
      <c r="A88" t="str">
        <f>'Population Definitions'!$A$7</f>
        <v>Prisoners</v>
      </c>
      <c r="B88" t="s">
        <v>12</v>
      </c>
      <c r="C88">
        <f t="shared" si="9"/>
        <v>0.11</v>
      </c>
      <c r="D88" t="s">
        <v>14</v>
      </c>
    </row>
    <row r="89" spans="1:20">
      <c r="A89" t="str">
        <f>'Population Definitions'!$A$8</f>
        <v>Population 7</v>
      </c>
      <c r="B89" t="s">
        <v>12</v>
      </c>
      <c r="C89">
        <f t="shared" si="9"/>
        <v>0.11</v>
      </c>
      <c r="D89" t="s">
        <v>14</v>
      </c>
    </row>
    <row r="91" spans="1:20">
      <c r="A91" t="s">
        <v>128</v>
      </c>
      <c r="B91" t="s">
        <v>10</v>
      </c>
      <c r="C91" t="s">
        <v>11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12</v>
      </c>
      <c r="C92">
        <f t="shared" ref="C92:C98" si="10">IF(SUMPRODUCT(--(E92:T92&lt;&gt;""))=0,0.11,"N.A.")</f>
        <v>0.11</v>
      </c>
      <c r="D92" t="s">
        <v>14</v>
      </c>
    </row>
    <row r="93" spans="1:20">
      <c r="A93" t="str">
        <f>'Population Definitions'!$A$3</f>
        <v>Gen 5-14</v>
      </c>
      <c r="B93" t="s">
        <v>12</v>
      </c>
      <c r="C93">
        <f t="shared" si="10"/>
        <v>0.11</v>
      </c>
      <c r="D93" t="s">
        <v>14</v>
      </c>
    </row>
    <row r="94" spans="1:20">
      <c r="A94" t="str">
        <f>'Population Definitions'!$A$4</f>
        <v>Gen 15-64</v>
      </c>
      <c r="B94" t="s">
        <v>12</v>
      </c>
      <c r="C94">
        <f t="shared" si="10"/>
        <v>0.11</v>
      </c>
      <c r="D94" t="s">
        <v>14</v>
      </c>
    </row>
    <row r="95" spans="1:20">
      <c r="A95" t="str">
        <f>'Population Definitions'!$A$5</f>
        <v>Gen 65+</v>
      </c>
      <c r="B95" t="s">
        <v>12</v>
      </c>
      <c r="C95">
        <f t="shared" si="10"/>
        <v>0.11</v>
      </c>
      <c r="D95" t="s">
        <v>14</v>
      </c>
    </row>
    <row r="96" spans="1:20">
      <c r="A96" t="str">
        <f>'Population Definitions'!$A$6</f>
        <v>HIV 15+</v>
      </c>
      <c r="B96" t="s">
        <v>12</v>
      </c>
      <c r="C96">
        <f t="shared" si="10"/>
        <v>0.11</v>
      </c>
      <c r="D96" t="s">
        <v>14</v>
      </c>
    </row>
    <row r="97" spans="1:4">
      <c r="A97" t="str">
        <f>'Population Definitions'!$A$7</f>
        <v>Prisoners</v>
      </c>
      <c r="B97" t="s">
        <v>12</v>
      </c>
      <c r="C97">
        <f t="shared" si="10"/>
        <v>0.11</v>
      </c>
      <c r="D97" t="s">
        <v>14</v>
      </c>
    </row>
    <row r="98" spans="1:4">
      <c r="A98" t="str">
        <f>'Population Definitions'!$A$8</f>
        <v>Population 7</v>
      </c>
      <c r="B98" t="s">
        <v>12</v>
      </c>
      <c r="C98">
        <f t="shared" si="10"/>
        <v>0.11</v>
      </c>
      <c r="D98" t="s">
        <v>14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5" sqref="J5"/>
    </sheetView>
  </sheetViews>
  <sheetFormatPr baseColWidth="10" defaultColWidth="8.83203125" defaultRowHeight="14" x14ac:dyDescent="0"/>
  <cols>
    <col min="1" max="1" width="15.6640625" customWidth="1"/>
  </cols>
  <sheetData>
    <row r="1" spans="1:8">
      <c r="A1" t="s">
        <v>5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  <c r="H1" t="str">
        <f>'Population Definitions'!$B$8</f>
        <v>Pop7</v>
      </c>
    </row>
    <row r="2" spans="1:8">
      <c r="A2" t="str">
        <f>'Population Definitions'!$B$2</f>
        <v>0-4</v>
      </c>
      <c r="C2" t="s">
        <v>146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 t="str">
        <f>'Population Definitions'!$B$3</f>
        <v>5-14</v>
      </c>
      <c r="B3" t="s">
        <v>6</v>
      </c>
      <c r="D3" t="s">
        <v>146</v>
      </c>
      <c r="E3" t="s">
        <v>6</v>
      </c>
      <c r="F3" t="s">
        <v>6</v>
      </c>
      <c r="G3" t="s">
        <v>6</v>
      </c>
      <c r="H3" t="s">
        <v>6</v>
      </c>
    </row>
    <row r="4" spans="1:8">
      <c r="A4" t="str">
        <f>'Population Definitions'!$B$4</f>
        <v>15-64</v>
      </c>
      <c r="B4" t="s">
        <v>6</v>
      </c>
      <c r="C4" t="s">
        <v>6</v>
      </c>
      <c r="E4" t="s">
        <v>146</v>
      </c>
      <c r="F4" t="s">
        <v>6</v>
      </c>
      <c r="G4" t="s">
        <v>6</v>
      </c>
      <c r="H4" t="s">
        <v>6</v>
      </c>
    </row>
    <row r="5" spans="1:8">
      <c r="A5" t="str">
        <f>'Population Definitions'!$B$5</f>
        <v>65+</v>
      </c>
      <c r="B5" t="s">
        <v>6</v>
      </c>
      <c r="C5" t="s">
        <v>6</v>
      </c>
      <c r="D5" t="s">
        <v>6</v>
      </c>
      <c r="F5" t="s">
        <v>6</v>
      </c>
      <c r="G5" t="s">
        <v>6</v>
      </c>
      <c r="H5" t="s">
        <v>6</v>
      </c>
    </row>
    <row r="6" spans="1:8">
      <c r="A6" t="str">
        <f>'Population Definitions'!$B$6</f>
        <v>HIV 15+</v>
      </c>
      <c r="B6" t="s">
        <v>6</v>
      </c>
      <c r="C6" t="s">
        <v>6</v>
      </c>
      <c r="D6" t="s">
        <v>6</v>
      </c>
      <c r="E6" t="s">
        <v>6</v>
      </c>
      <c r="G6" t="s">
        <v>6</v>
      </c>
      <c r="H6" t="s">
        <v>6</v>
      </c>
    </row>
    <row r="7" spans="1:8">
      <c r="A7" t="str">
        <f>'Population Definitions'!$B$7</f>
        <v>Pris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t="s">
        <v>6</v>
      </c>
    </row>
    <row r="8" spans="1:8">
      <c r="A8" t="str">
        <f>'Population Definitions'!$B$8</f>
        <v>Pop7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</row>
    <row r="10" spans="1:8">
      <c r="A10" t="s">
        <v>7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15-64</v>
      </c>
      <c r="E10" t="str">
        <f>'Population Definitions'!$B$5</f>
        <v>65+</v>
      </c>
      <c r="F10" t="str">
        <f>'Population Definitions'!$B$6</f>
        <v>HIV 15+</v>
      </c>
      <c r="G10" t="str">
        <f>'Population Definitions'!$B$7</f>
        <v>Pris</v>
      </c>
      <c r="H10" t="str">
        <f>'Population Definitions'!$B$8</f>
        <v>Pop7</v>
      </c>
    </row>
    <row r="11" spans="1:8">
      <c r="A11" t="str">
        <f>'Population Definitions'!$B$2</f>
        <v>0-4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</row>
    <row r="12" spans="1:8">
      <c r="A12" t="str">
        <f>'Population Definitions'!$B$3</f>
        <v>5-14</v>
      </c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>
      <c r="A13" t="str">
        <f>'Population Definitions'!$B$4</f>
        <v>15-64</v>
      </c>
      <c r="B13" t="s">
        <v>6</v>
      </c>
      <c r="C13" t="s">
        <v>6</v>
      </c>
      <c r="E13" t="s">
        <v>6</v>
      </c>
      <c r="F13" t="s">
        <v>6</v>
      </c>
      <c r="G13" t="s">
        <v>6</v>
      </c>
      <c r="H13" t="s">
        <v>6</v>
      </c>
    </row>
    <row r="14" spans="1:8">
      <c r="A14" t="str">
        <f>'Population Definitions'!$B$5</f>
        <v>65+</v>
      </c>
      <c r="B14" t="s">
        <v>6</v>
      </c>
      <c r="C14" t="s">
        <v>6</v>
      </c>
      <c r="D14" t="s">
        <v>6</v>
      </c>
      <c r="F14" t="s">
        <v>6</v>
      </c>
      <c r="G14" t="s">
        <v>6</v>
      </c>
      <c r="H14" t="s">
        <v>6</v>
      </c>
    </row>
    <row r="15" spans="1:8">
      <c r="A15" t="str">
        <f>'Population Definitions'!$B$6</f>
        <v>HIV 15+</v>
      </c>
      <c r="B15" t="s">
        <v>6</v>
      </c>
      <c r="C15" t="s">
        <v>6</v>
      </c>
      <c r="D15" t="s">
        <v>6</v>
      </c>
      <c r="E15" t="s">
        <v>6</v>
      </c>
      <c r="G15" t="s">
        <v>6</v>
      </c>
      <c r="H15" t="s">
        <v>6</v>
      </c>
    </row>
    <row r="16" spans="1:8">
      <c r="A16" t="str">
        <f>'Population Definitions'!$B$7</f>
        <v>Pris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H16" t="s">
        <v>6</v>
      </c>
    </row>
    <row r="17" spans="1:8">
      <c r="A17" t="str">
        <f>'Population Definitions'!$B$8</f>
        <v>Pop7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</row>
    <row r="19" spans="1:8">
      <c r="A19" t="s">
        <v>8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15-64</v>
      </c>
      <c r="E19" t="str">
        <f>'Population Definitions'!$B$5</f>
        <v>65+</v>
      </c>
      <c r="F19" t="str">
        <f>'Population Definitions'!$B$6</f>
        <v>HIV 15+</v>
      </c>
      <c r="G19" t="str">
        <f>'Population Definitions'!$B$7</f>
        <v>Pris</v>
      </c>
      <c r="H19" t="str">
        <f>'Population Definitions'!$B$8</f>
        <v>Pop7</v>
      </c>
    </row>
    <row r="20" spans="1:8">
      <c r="A20" t="str">
        <f>'Population Definitions'!$B$2</f>
        <v>0-4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</row>
    <row r="21" spans="1:8">
      <c r="A21" t="str">
        <f>'Population Definitions'!$B$3</f>
        <v>5-14</v>
      </c>
      <c r="B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</row>
    <row r="22" spans="1:8">
      <c r="A22" t="str">
        <f>'Population Definitions'!$B$4</f>
        <v>15-64</v>
      </c>
      <c r="B22" t="s">
        <v>6</v>
      </c>
      <c r="C22" t="s">
        <v>6</v>
      </c>
      <c r="E22" t="s">
        <v>6</v>
      </c>
      <c r="F22" t="s">
        <v>6</v>
      </c>
      <c r="G22" t="s">
        <v>6</v>
      </c>
      <c r="H22" t="s">
        <v>6</v>
      </c>
    </row>
    <row r="23" spans="1:8">
      <c r="A23" t="str">
        <f>'Population Definitions'!$B$5</f>
        <v>65+</v>
      </c>
      <c r="B23" t="s">
        <v>6</v>
      </c>
      <c r="C23" t="s">
        <v>6</v>
      </c>
      <c r="D23" t="s">
        <v>6</v>
      </c>
      <c r="F23" t="s">
        <v>6</v>
      </c>
      <c r="G23" t="s">
        <v>6</v>
      </c>
      <c r="H23" t="s">
        <v>6</v>
      </c>
    </row>
    <row r="24" spans="1:8">
      <c r="A24" t="str">
        <f>'Population Definitions'!$B$6</f>
        <v>HIV 15+</v>
      </c>
      <c r="B24" t="s">
        <v>6</v>
      </c>
      <c r="C24" t="s">
        <v>6</v>
      </c>
      <c r="D24" t="s">
        <v>6</v>
      </c>
      <c r="E24" t="s">
        <v>6</v>
      </c>
      <c r="G24" t="s">
        <v>6</v>
      </c>
      <c r="H24" t="s">
        <v>6</v>
      </c>
    </row>
    <row r="25" spans="1:8">
      <c r="A25" t="str">
        <f>'Population Definitions'!$B$7</f>
        <v>Pris</v>
      </c>
      <c r="B25" t="s">
        <v>6</v>
      </c>
      <c r="C25" t="s">
        <v>6</v>
      </c>
      <c r="D25" t="s">
        <v>6</v>
      </c>
      <c r="E25" t="s">
        <v>6</v>
      </c>
      <c r="F25" t="s">
        <v>6</v>
      </c>
      <c r="H25" t="s">
        <v>6</v>
      </c>
    </row>
    <row r="26" spans="1:8">
      <c r="A26" t="str">
        <f>'Population Definitions'!$B$8</f>
        <v>Pop7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</row>
    <row r="28" spans="1:8">
      <c r="A28" t="s">
        <v>9</v>
      </c>
      <c r="B28" t="str">
        <f>'Population Definitions'!$B$2</f>
        <v>0-4</v>
      </c>
      <c r="C28" t="str">
        <f>'Population Definitions'!$B$3</f>
        <v>5-14</v>
      </c>
      <c r="D28" t="str">
        <f>'Population Definitions'!$B$4</f>
        <v>15-64</v>
      </c>
      <c r="E28" t="str">
        <f>'Population Definitions'!$B$5</f>
        <v>65+</v>
      </c>
      <c r="F28" t="str">
        <f>'Population Definitions'!$B$6</f>
        <v>HIV 15+</v>
      </c>
      <c r="G28" t="str">
        <f>'Population Definitions'!$B$7</f>
        <v>Pris</v>
      </c>
      <c r="H28" t="str">
        <f>'Population Definitions'!$B$8</f>
        <v>Pop7</v>
      </c>
    </row>
    <row r="29" spans="1:8">
      <c r="A29" t="str">
        <f>'Population Definitions'!$B$2</f>
        <v>0-4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>
      <c r="A30" t="str">
        <f>'Population Definitions'!$B$3</f>
        <v>5-14</v>
      </c>
      <c r="B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</row>
    <row r="31" spans="1:8">
      <c r="A31" t="str">
        <f>'Population Definitions'!$B$4</f>
        <v>15-64</v>
      </c>
      <c r="B31" t="s">
        <v>6</v>
      </c>
      <c r="C31" t="s">
        <v>6</v>
      </c>
      <c r="E31" t="s">
        <v>6</v>
      </c>
      <c r="F31" t="s">
        <v>6</v>
      </c>
      <c r="G31" t="s">
        <v>6</v>
      </c>
      <c r="H31" t="s">
        <v>6</v>
      </c>
    </row>
    <row r="32" spans="1:8">
      <c r="A32" t="str">
        <f>'Population Definitions'!$B$5</f>
        <v>65+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</row>
    <row r="33" spans="1:8">
      <c r="A33" t="str">
        <f>'Population Definitions'!$B$6</f>
        <v>HIV 15+</v>
      </c>
      <c r="B33" t="s">
        <v>6</v>
      </c>
      <c r="C33" t="s">
        <v>6</v>
      </c>
      <c r="D33" t="s">
        <v>6</v>
      </c>
      <c r="E33" t="s">
        <v>6</v>
      </c>
      <c r="G33" t="s">
        <v>6</v>
      </c>
      <c r="H33" t="s">
        <v>6</v>
      </c>
    </row>
    <row r="34" spans="1:8">
      <c r="A34" t="str">
        <f>'Population Definitions'!$B$7</f>
        <v>Pris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H34" t="s">
        <v>6</v>
      </c>
    </row>
    <row r="35" spans="1:8">
      <c r="A35" t="str">
        <f>'Population Definitions'!$B$8</f>
        <v>Pop7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Definitions'!A10</f>
        <v>Migration Type 1</v>
      </c>
      <c r="D1" t="s">
        <v>10</v>
      </c>
      <c r="E1" t="s">
        <v>11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 t="shared" ref="E2:E43" si="1">IF(A2&lt;&gt;"...",IF(SUMPRODUCT(--(G2:V2&lt;&gt;""))=0,0,"N.A."),"")</f>
        <v/>
      </c>
      <c r="F2" t="str">
        <f t="shared" ref="F2:F43" si="2">IF(A2&lt;&gt;"...","OR","")</f>
        <v/>
      </c>
    </row>
    <row r="3" spans="1:2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Definitions'!F13="y",'Population Definitions'!$A$4,"...")</f>
        <v>...</v>
      </c>
      <c r="B17" t="str">
        <f>IF('Transfer Definitions'!F13="y","---&gt;","")</f>
        <v/>
      </c>
      <c r="C17" t="str">
        <f>IF('Transfer Definitions'!F13="y",'Population Definitions'!$A$6,"")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2" spans="1:6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1"/>
        <v/>
      </c>
      <c r="F32" t="str">
        <f t="shared" si="2"/>
        <v/>
      </c>
    </row>
    <row r="33" spans="1:2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1"/>
        <v/>
      </c>
      <c r="F33" t="str">
        <f t="shared" si="2"/>
        <v/>
      </c>
    </row>
    <row r="34" spans="1:2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1"/>
        <v/>
      </c>
      <c r="F34" t="str">
        <f t="shared" si="2"/>
        <v/>
      </c>
    </row>
    <row r="35" spans="1:2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1"/>
        <v/>
      </c>
      <c r="F35" t="str">
        <f t="shared" si="2"/>
        <v/>
      </c>
    </row>
    <row r="36" spans="1:2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1"/>
        <v/>
      </c>
      <c r="F36" t="str">
        <f t="shared" si="2"/>
        <v/>
      </c>
    </row>
    <row r="37" spans="1:2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1"/>
        <v/>
      </c>
      <c r="F37" t="str">
        <f t="shared" si="2"/>
        <v/>
      </c>
    </row>
    <row r="38" spans="1:2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1"/>
        <v/>
      </c>
      <c r="F38" t="str">
        <f t="shared" si="2"/>
        <v/>
      </c>
    </row>
    <row r="39" spans="1:2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1"/>
        <v/>
      </c>
      <c r="F39" t="str">
        <f t="shared" si="2"/>
        <v/>
      </c>
    </row>
    <row r="40" spans="1:2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1"/>
        <v/>
      </c>
      <c r="F40" t="str">
        <f t="shared" si="2"/>
        <v/>
      </c>
    </row>
    <row r="41" spans="1:2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1"/>
        <v/>
      </c>
      <c r="F41" t="str">
        <f t="shared" si="2"/>
        <v/>
      </c>
    </row>
    <row r="42" spans="1:2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1"/>
        <v/>
      </c>
      <c r="F42" t="str">
        <f t="shared" si="2"/>
        <v/>
      </c>
    </row>
    <row r="43" spans="1:2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1"/>
        <v/>
      </c>
      <c r="F43" t="str">
        <f t="shared" si="2"/>
        <v/>
      </c>
    </row>
    <row r="45" spans="1:22">
      <c r="A45" t="str">
        <f>'Transfer Definitions'!A19</f>
        <v>Migration Type 2</v>
      </c>
      <c r="D45" t="s">
        <v>10</v>
      </c>
      <c r="E45" t="s">
        <v>11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IF(A46&lt;&gt;"...",IF(SUMPRODUCT(--(G46:V46&lt;&gt;""))=0,0,"N.A."),"")</f>
        <v/>
      </c>
      <c r="F46" t="str">
        <f t="shared" ref="F46:F87" si="5">IF(A46&lt;&gt;"...","OR","")</f>
        <v/>
      </c>
    </row>
    <row r="47" spans="1:2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Definitions'!G22="y",'Population Definitions'!$A$4,"...")</f>
        <v>...</v>
      </c>
      <c r="B62" t="str">
        <f>IF('Transfer Definitions'!G22="y","---&gt;","")</f>
        <v/>
      </c>
      <c r="C62" t="str">
        <f>IF('Transfer Definitions'!G22="y",'Population Definitions'!$A$7,"")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>
      <c r="A68" t="str">
        <f>IF('Transfer Definitions'!G23="y",'Population Definitions'!$A$5,"...")</f>
        <v>...</v>
      </c>
      <c r="B68" t="str">
        <f>IF('Transfer Definitions'!G23="y","---&gt;","")</f>
        <v/>
      </c>
      <c r="C68" t="str">
        <f>IF('Transfer Definitions'!G23="y",'Population Definitions'!$A$7,"")</f>
        <v/>
      </c>
      <c r="D68" t="str">
        <f t="shared" si="3"/>
        <v/>
      </c>
      <c r="E68" t="str">
        <f t="shared" si="4"/>
        <v/>
      </c>
      <c r="F68" t="str">
        <f t="shared" si="5"/>
        <v/>
      </c>
    </row>
    <row r="69" spans="1:6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>
      <c r="A78" t="str">
        <f>IF('Transfer Definitions'!D25="y",'Population Definitions'!$A$7,"...")</f>
        <v>...</v>
      </c>
      <c r="B78" t="str">
        <f>IF('Transfer Definitions'!D25="y","---&gt;","")</f>
        <v/>
      </c>
      <c r="C78" t="str">
        <f>IF('Transfer Definitions'!D25="y",'Population Definitions'!$A$4,"")</f>
        <v/>
      </c>
      <c r="D78" t="str">
        <f t="shared" si="3"/>
        <v/>
      </c>
      <c r="E78" t="str">
        <f t="shared" si="4"/>
        <v/>
      </c>
      <c r="F78" t="str">
        <f t="shared" si="5"/>
        <v/>
      </c>
    </row>
    <row r="79" spans="1:6">
      <c r="A79" t="str">
        <f>IF('Transfer Definitions'!E25="y",'Population Definitions'!$A$7,"...")</f>
        <v>...</v>
      </c>
      <c r="B79" t="str">
        <f>IF('Transfer Definitions'!E25="y","---&gt;","")</f>
        <v/>
      </c>
      <c r="C79" t="str">
        <f>IF('Transfer Definitions'!E25="y",'Population Definitions'!$A$5,"")</f>
        <v/>
      </c>
      <c r="D79" t="str">
        <f t="shared" si="3"/>
        <v/>
      </c>
      <c r="E79" t="str">
        <f t="shared" si="4"/>
        <v/>
      </c>
      <c r="F79" t="str">
        <f t="shared" si="5"/>
        <v/>
      </c>
    </row>
    <row r="80" spans="1:6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2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2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2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2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2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2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2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  <row r="89" spans="1:22">
      <c r="A89" t="str">
        <f>'Transfer Definitions'!A28</f>
        <v>Migration Type 3</v>
      </c>
      <c r="D89" t="s">
        <v>10</v>
      </c>
      <c r="E89" t="s">
        <v>11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 t="shared" ref="D90:D131" si="6">IF(A90&lt;&gt;"...","Fraction","")</f>
        <v/>
      </c>
      <c r="E90" t="str">
        <f t="shared" ref="E90:E131" si="7">IF(A90&lt;&gt;"...",IF(SUMPRODUCT(--(G90:V90&lt;&gt;""))=0,0,"N.A."),"")</f>
        <v/>
      </c>
      <c r="F90" t="str">
        <f t="shared" ref="F90:F131" si="8">IF(A90&lt;&gt;"...","OR","")</f>
        <v/>
      </c>
    </row>
    <row r="91" spans="1:2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 t="shared" si="6"/>
        <v/>
      </c>
      <c r="E91" t="str">
        <f t="shared" si="7"/>
        <v/>
      </c>
      <c r="F91" t="str">
        <f t="shared" si="8"/>
        <v/>
      </c>
    </row>
    <row r="92" spans="1:2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 t="shared" si="6"/>
        <v/>
      </c>
      <c r="E92" t="str">
        <f t="shared" si="7"/>
        <v/>
      </c>
      <c r="F92" t="str">
        <f t="shared" si="8"/>
        <v/>
      </c>
    </row>
    <row r="93" spans="1:2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 t="shared" si="6"/>
        <v/>
      </c>
      <c r="E93" t="str">
        <f t="shared" si="7"/>
        <v/>
      </c>
      <c r="F93" t="str">
        <f t="shared" si="8"/>
        <v/>
      </c>
    </row>
    <row r="94" spans="1:2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 t="shared" si="6"/>
        <v/>
      </c>
      <c r="E94" t="str">
        <f t="shared" si="7"/>
        <v/>
      </c>
      <c r="F94" t="str">
        <f t="shared" si="8"/>
        <v/>
      </c>
    </row>
    <row r="95" spans="1:2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 t="shared" si="6"/>
        <v/>
      </c>
      <c r="E95" t="str">
        <f t="shared" si="7"/>
        <v/>
      </c>
      <c r="F95" t="str">
        <f t="shared" si="8"/>
        <v/>
      </c>
    </row>
    <row r="96" spans="1:2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 t="shared" si="6"/>
        <v/>
      </c>
      <c r="E96" t="str">
        <f t="shared" si="7"/>
        <v/>
      </c>
      <c r="F96" t="str">
        <f t="shared" si="8"/>
        <v/>
      </c>
    </row>
    <row r="97" spans="1:6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 t="shared" si="6"/>
        <v/>
      </c>
      <c r="E97" t="str">
        <f t="shared" si="7"/>
        <v/>
      </c>
      <c r="F97" t="str">
        <f t="shared" si="8"/>
        <v/>
      </c>
    </row>
    <row r="98" spans="1:6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 t="shared" si="6"/>
        <v/>
      </c>
      <c r="E98" t="str">
        <f t="shared" si="7"/>
        <v/>
      </c>
      <c r="F98" t="str">
        <f t="shared" si="8"/>
        <v/>
      </c>
    </row>
    <row r="99" spans="1:6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 t="shared" si="6"/>
        <v/>
      </c>
      <c r="E99" t="str">
        <f t="shared" si="7"/>
        <v/>
      </c>
      <c r="F99" t="str">
        <f t="shared" si="8"/>
        <v/>
      </c>
    </row>
    <row r="100" spans="1:6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 t="shared" si="6"/>
        <v/>
      </c>
      <c r="E100" t="str">
        <f t="shared" si="7"/>
        <v/>
      </c>
      <c r="F100" t="str">
        <f t="shared" si="8"/>
        <v/>
      </c>
    </row>
    <row r="101" spans="1:6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 t="shared" si="6"/>
        <v/>
      </c>
      <c r="E101" t="str">
        <f t="shared" si="7"/>
        <v/>
      </c>
      <c r="F101" t="str">
        <f t="shared" si="8"/>
        <v/>
      </c>
    </row>
    <row r="102" spans="1:6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 t="shared" si="6"/>
        <v/>
      </c>
      <c r="E102" t="str">
        <f t="shared" si="7"/>
        <v/>
      </c>
      <c r="F102" t="str">
        <f t="shared" si="8"/>
        <v/>
      </c>
    </row>
    <row r="103" spans="1:6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 t="shared" si="6"/>
        <v/>
      </c>
      <c r="E103" t="str">
        <f t="shared" si="7"/>
        <v/>
      </c>
      <c r="F103" t="str">
        <f t="shared" si="8"/>
        <v/>
      </c>
    </row>
    <row r="104" spans="1:6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 t="shared" si="6"/>
        <v/>
      </c>
      <c r="E104" t="str">
        <f t="shared" si="7"/>
        <v/>
      </c>
      <c r="F104" t="str">
        <f t="shared" si="8"/>
        <v/>
      </c>
    </row>
    <row r="105" spans="1:6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 t="shared" si="6"/>
        <v/>
      </c>
      <c r="E105" t="str">
        <f t="shared" si="7"/>
        <v/>
      </c>
      <c r="F105" t="str">
        <f t="shared" si="8"/>
        <v/>
      </c>
    </row>
    <row r="106" spans="1:6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 t="shared" si="6"/>
        <v/>
      </c>
      <c r="E106" t="str">
        <f t="shared" si="7"/>
        <v/>
      </c>
      <c r="F106" t="str">
        <f t="shared" si="8"/>
        <v/>
      </c>
    </row>
    <row r="107" spans="1:6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 t="shared" si="6"/>
        <v/>
      </c>
      <c r="E107" t="str">
        <f t="shared" si="7"/>
        <v/>
      </c>
      <c r="F107" t="str">
        <f t="shared" si="8"/>
        <v/>
      </c>
    </row>
    <row r="108" spans="1:6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 t="shared" si="6"/>
        <v/>
      </c>
      <c r="E108" t="str">
        <f t="shared" si="7"/>
        <v/>
      </c>
      <c r="F108" t="str">
        <f t="shared" si="8"/>
        <v/>
      </c>
    </row>
    <row r="109" spans="1:6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 t="shared" si="6"/>
        <v/>
      </c>
      <c r="E109" t="str">
        <f t="shared" si="7"/>
        <v/>
      </c>
      <c r="F109" t="str">
        <f t="shared" si="8"/>
        <v/>
      </c>
    </row>
    <row r="110" spans="1:6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 t="shared" si="6"/>
        <v/>
      </c>
      <c r="E110" t="str">
        <f t="shared" si="7"/>
        <v/>
      </c>
      <c r="F110" t="str">
        <f t="shared" si="8"/>
        <v/>
      </c>
    </row>
    <row r="111" spans="1:6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 t="shared" si="6"/>
        <v/>
      </c>
      <c r="E111" t="str">
        <f t="shared" si="7"/>
        <v/>
      </c>
      <c r="F111" t="str">
        <f t="shared" si="8"/>
        <v/>
      </c>
    </row>
    <row r="112" spans="1:6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 t="shared" si="6"/>
        <v/>
      </c>
      <c r="E112" t="str">
        <f t="shared" si="7"/>
        <v/>
      </c>
      <c r="F112" t="str">
        <f t="shared" si="8"/>
        <v/>
      </c>
    </row>
    <row r="113" spans="1:6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 t="shared" si="6"/>
        <v/>
      </c>
      <c r="E113" t="str">
        <f t="shared" si="7"/>
        <v/>
      </c>
      <c r="F113" t="str">
        <f t="shared" si="8"/>
        <v/>
      </c>
    </row>
    <row r="114" spans="1:6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 t="shared" si="6"/>
        <v/>
      </c>
      <c r="E114" t="str">
        <f t="shared" si="7"/>
        <v/>
      </c>
      <c r="F114" t="str">
        <f t="shared" si="8"/>
        <v/>
      </c>
    </row>
    <row r="115" spans="1:6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 t="shared" si="6"/>
        <v/>
      </c>
      <c r="E115" t="str">
        <f t="shared" si="7"/>
        <v/>
      </c>
      <c r="F115" t="str">
        <f t="shared" si="8"/>
        <v/>
      </c>
    </row>
    <row r="116" spans="1:6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 t="shared" si="6"/>
        <v/>
      </c>
      <c r="E116" t="str">
        <f t="shared" si="7"/>
        <v/>
      </c>
      <c r="F116" t="str">
        <f t="shared" si="8"/>
        <v/>
      </c>
    </row>
    <row r="117" spans="1:6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 t="shared" si="6"/>
        <v/>
      </c>
      <c r="E117" t="str">
        <f t="shared" si="7"/>
        <v/>
      </c>
      <c r="F117" t="str">
        <f t="shared" si="8"/>
        <v/>
      </c>
    </row>
    <row r="118" spans="1:6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 t="shared" si="6"/>
        <v/>
      </c>
      <c r="E118" t="str">
        <f t="shared" si="7"/>
        <v/>
      </c>
      <c r="F118" t="str">
        <f t="shared" si="8"/>
        <v/>
      </c>
    </row>
    <row r="119" spans="1:6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 t="shared" si="6"/>
        <v/>
      </c>
      <c r="E119" t="str">
        <f t="shared" si="7"/>
        <v/>
      </c>
      <c r="F119" t="str">
        <f t="shared" si="8"/>
        <v/>
      </c>
    </row>
    <row r="120" spans="1:6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 t="shared" si="6"/>
        <v/>
      </c>
      <c r="E120" t="str">
        <f t="shared" si="7"/>
        <v/>
      </c>
      <c r="F120" t="str">
        <f t="shared" si="8"/>
        <v/>
      </c>
    </row>
    <row r="121" spans="1:6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 t="shared" si="6"/>
        <v/>
      </c>
      <c r="E121" t="str">
        <f t="shared" si="7"/>
        <v/>
      </c>
      <c r="F121" t="str">
        <f t="shared" si="8"/>
        <v/>
      </c>
    </row>
    <row r="122" spans="1:6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 t="shared" si="6"/>
        <v/>
      </c>
      <c r="E122" t="str">
        <f t="shared" si="7"/>
        <v/>
      </c>
      <c r="F122" t="str">
        <f t="shared" si="8"/>
        <v/>
      </c>
    </row>
    <row r="123" spans="1:6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 t="shared" si="6"/>
        <v/>
      </c>
      <c r="E123" t="str">
        <f t="shared" si="7"/>
        <v/>
      </c>
      <c r="F123" t="str">
        <f t="shared" si="8"/>
        <v/>
      </c>
    </row>
    <row r="124" spans="1:6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 t="shared" si="6"/>
        <v/>
      </c>
      <c r="E124" t="str">
        <f t="shared" si="7"/>
        <v/>
      </c>
      <c r="F124" t="str">
        <f t="shared" si="8"/>
        <v/>
      </c>
    </row>
    <row r="125" spans="1:6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 t="shared" si="6"/>
        <v/>
      </c>
      <c r="E125" t="str">
        <f t="shared" si="7"/>
        <v/>
      </c>
      <c r="F125" t="str">
        <f t="shared" si="8"/>
        <v/>
      </c>
    </row>
    <row r="126" spans="1:6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 t="shared" si="6"/>
        <v/>
      </c>
      <c r="E126" t="str">
        <f t="shared" si="7"/>
        <v/>
      </c>
      <c r="F126" t="str">
        <f t="shared" si="8"/>
        <v/>
      </c>
    </row>
    <row r="127" spans="1:6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 t="shared" si="6"/>
        <v/>
      </c>
      <c r="E127" t="str">
        <f t="shared" si="7"/>
        <v/>
      </c>
      <c r="F127" t="str">
        <f t="shared" si="8"/>
        <v/>
      </c>
    </row>
    <row r="128" spans="1:6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 t="shared" si="6"/>
        <v/>
      </c>
      <c r="E128" t="str">
        <f t="shared" si="7"/>
        <v/>
      </c>
      <c r="F128" t="str">
        <f t="shared" si="8"/>
        <v/>
      </c>
    </row>
    <row r="129" spans="1:6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 t="shared" si="6"/>
        <v/>
      </c>
      <c r="E129" t="str">
        <f t="shared" si="7"/>
        <v/>
      </c>
      <c r="F129" t="str">
        <f t="shared" si="8"/>
        <v/>
      </c>
    </row>
    <row r="130" spans="1:6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 t="shared" si="6"/>
        <v/>
      </c>
      <c r="E130" t="str">
        <f t="shared" si="7"/>
        <v/>
      </c>
      <c r="F130" t="str">
        <f t="shared" si="8"/>
        <v/>
      </c>
    </row>
    <row r="131" spans="1:6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 t="shared" si="6"/>
        <v/>
      </c>
      <c r="E131" t="str">
        <f t="shared" si="7"/>
        <v/>
      </c>
      <c r="F131" t="str">
        <f t="shared" si="8"/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16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13</v>
      </c>
      <c r="C2">
        <f t="shared" ref="C2:C8" si="0">IF(SUMPRODUCT(--(E2:T2&lt;&gt;""))=0,1000000,"N.A.")</f>
        <v>1000000</v>
      </c>
      <c r="D2" t="s">
        <v>14</v>
      </c>
    </row>
    <row r="3" spans="1:20">
      <c r="A3" t="str">
        <f>'Population Definitions'!$A$3</f>
        <v>Gen 5-14</v>
      </c>
      <c r="B3" t="s">
        <v>13</v>
      </c>
      <c r="C3">
        <f t="shared" si="0"/>
        <v>1000000</v>
      </c>
      <c r="D3" t="s">
        <v>14</v>
      </c>
    </row>
    <row r="4" spans="1:20">
      <c r="A4" t="str">
        <f>'Population Definitions'!$A$4</f>
        <v>Gen 15-64</v>
      </c>
      <c r="B4" t="s">
        <v>13</v>
      </c>
      <c r="C4">
        <f t="shared" si="0"/>
        <v>1000000</v>
      </c>
      <c r="D4" t="s">
        <v>14</v>
      </c>
    </row>
    <row r="5" spans="1:20">
      <c r="A5" t="str">
        <f>'Population Definitions'!$A$5</f>
        <v>Gen 65+</v>
      </c>
      <c r="B5" t="s">
        <v>13</v>
      </c>
      <c r="C5">
        <f t="shared" si="0"/>
        <v>1000000</v>
      </c>
      <c r="D5" t="s">
        <v>14</v>
      </c>
    </row>
    <row r="6" spans="1:20">
      <c r="A6" t="str">
        <f>'Population Definitions'!$A$6</f>
        <v>HIV 15+</v>
      </c>
      <c r="B6" t="s">
        <v>13</v>
      </c>
      <c r="C6">
        <f t="shared" si="0"/>
        <v>1000000</v>
      </c>
      <c r="D6" t="s">
        <v>14</v>
      </c>
    </row>
    <row r="7" spans="1:20">
      <c r="A7" t="str">
        <f>'Population Definitions'!$A$7</f>
        <v>Prisoners</v>
      </c>
      <c r="B7" t="s">
        <v>13</v>
      </c>
      <c r="C7">
        <f t="shared" si="0"/>
        <v>1000000</v>
      </c>
      <c r="D7" t="s">
        <v>14</v>
      </c>
    </row>
    <row r="8" spans="1:20">
      <c r="A8" t="str">
        <f>'Population Definitions'!$A$8</f>
        <v>Population 7</v>
      </c>
      <c r="B8" t="s">
        <v>13</v>
      </c>
      <c r="C8">
        <f t="shared" si="0"/>
        <v>1000000</v>
      </c>
      <c r="D8" t="s">
        <v>14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19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13</v>
      </c>
      <c r="C2">
        <f t="shared" ref="C2:C8" si="0">IF(SUMPRODUCT(--(E2:T2&lt;&gt;""))=0,0,"N.A.")</f>
        <v>0</v>
      </c>
      <c r="D2" t="s">
        <v>14</v>
      </c>
    </row>
    <row r="3" spans="1:20">
      <c r="A3" t="str">
        <f>'Population Definitions'!$A$3</f>
        <v>Gen 5-14</v>
      </c>
      <c r="B3" t="s">
        <v>13</v>
      </c>
      <c r="C3">
        <f t="shared" si="0"/>
        <v>0</v>
      </c>
      <c r="D3" t="s">
        <v>14</v>
      </c>
    </row>
    <row r="4" spans="1:20">
      <c r="A4" t="str">
        <f>'Population Definitions'!$A$4</f>
        <v>Gen 15-64</v>
      </c>
      <c r="B4" t="s">
        <v>13</v>
      </c>
      <c r="C4">
        <f t="shared" si="0"/>
        <v>0</v>
      </c>
      <c r="D4" t="s">
        <v>14</v>
      </c>
    </row>
    <row r="5" spans="1:20">
      <c r="A5" t="str">
        <f>'Population Definitions'!$A$5</f>
        <v>Gen 65+</v>
      </c>
      <c r="B5" t="s">
        <v>13</v>
      </c>
      <c r="C5">
        <f t="shared" si="0"/>
        <v>0</v>
      </c>
      <c r="D5" t="s">
        <v>14</v>
      </c>
    </row>
    <row r="6" spans="1:20">
      <c r="A6" t="str">
        <f>'Population Definitions'!$A$6</f>
        <v>HIV 15+</v>
      </c>
      <c r="B6" t="s">
        <v>13</v>
      </c>
      <c r="C6">
        <f t="shared" si="0"/>
        <v>0</v>
      </c>
      <c r="D6" t="s">
        <v>14</v>
      </c>
    </row>
    <row r="7" spans="1:20">
      <c r="A7" t="str">
        <f>'Population Definitions'!$A$7</f>
        <v>Prisoners</v>
      </c>
      <c r="B7" t="s">
        <v>13</v>
      </c>
      <c r="C7">
        <f t="shared" si="0"/>
        <v>0</v>
      </c>
      <c r="D7" t="s">
        <v>14</v>
      </c>
    </row>
    <row r="8" spans="1:20">
      <c r="A8" t="str">
        <f>'Population Definitions'!$A$8</f>
        <v>Population 7</v>
      </c>
      <c r="B8" t="s">
        <v>13</v>
      </c>
      <c r="C8">
        <f t="shared" si="0"/>
        <v>0</v>
      </c>
      <c r="D8" t="s">
        <v>14</v>
      </c>
    </row>
    <row r="10" spans="1:20">
      <c r="A10" t="s">
        <v>27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13</v>
      </c>
      <c r="C11">
        <f t="shared" ref="C11:C17" si="1">IF(SUMPRODUCT(--(E11:T11&lt;&gt;""))=0,0,"N.A.")</f>
        <v>0</v>
      </c>
      <c r="D11" t="s">
        <v>14</v>
      </c>
    </row>
    <row r="12" spans="1:20">
      <c r="A12" t="str">
        <f>'Population Definitions'!$A$3</f>
        <v>Gen 5-14</v>
      </c>
      <c r="B12" t="s">
        <v>13</v>
      </c>
      <c r="C12">
        <f t="shared" si="1"/>
        <v>0</v>
      </c>
      <c r="D12" t="s">
        <v>14</v>
      </c>
    </row>
    <row r="13" spans="1:20">
      <c r="A13" t="str">
        <f>'Population Definitions'!$A$4</f>
        <v>Gen 15-64</v>
      </c>
      <c r="B13" t="s">
        <v>13</v>
      </c>
      <c r="C13">
        <f t="shared" si="1"/>
        <v>0</v>
      </c>
      <c r="D13" t="s">
        <v>14</v>
      </c>
    </row>
    <row r="14" spans="1:20">
      <c r="A14" t="str">
        <f>'Population Definitions'!$A$5</f>
        <v>Gen 65+</v>
      </c>
      <c r="B14" t="s">
        <v>13</v>
      </c>
      <c r="C14">
        <f t="shared" si="1"/>
        <v>0</v>
      </c>
      <c r="D14" t="s">
        <v>14</v>
      </c>
    </row>
    <row r="15" spans="1:20">
      <c r="A15" t="str">
        <f>'Population Definitions'!$A$6</f>
        <v>HIV 15+</v>
      </c>
      <c r="B15" t="s">
        <v>13</v>
      </c>
      <c r="C15">
        <f t="shared" si="1"/>
        <v>0</v>
      </c>
      <c r="D15" t="s">
        <v>14</v>
      </c>
    </row>
    <row r="16" spans="1:20">
      <c r="A16" t="str">
        <f>'Population Definitions'!$A$7</f>
        <v>Prisoners</v>
      </c>
      <c r="B16" t="s">
        <v>13</v>
      </c>
      <c r="C16">
        <f t="shared" si="1"/>
        <v>0</v>
      </c>
      <c r="D16" t="s">
        <v>14</v>
      </c>
    </row>
    <row r="17" spans="1:20">
      <c r="A17" t="str">
        <f>'Population Definitions'!$A$8</f>
        <v>Population 7</v>
      </c>
      <c r="B17" t="s">
        <v>13</v>
      </c>
      <c r="C17">
        <f t="shared" si="1"/>
        <v>0</v>
      </c>
      <c r="D17" t="s">
        <v>14</v>
      </c>
    </row>
    <row r="19" spans="1:20">
      <c r="A19" t="s">
        <v>33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13</v>
      </c>
      <c r="C20">
        <f t="shared" ref="C20:C26" si="2">IF(SUMPRODUCT(--(E20:T20&lt;&gt;""))=0,0,"N.A.")</f>
        <v>0</v>
      </c>
      <c r="D20" t="s">
        <v>14</v>
      </c>
    </row>
    <row r="21" spans="1:20">
      <c r="A21" t="str">
        <f>'Population Definitions'!$A$3</f>
        <v>Gen 5-14</v>
      </c>
      <c r="B21" t="s">
        <v>13</v>
      </c>
      <c r="C21">
        <f t="shared" si="2"/>
        <v>0</v>
      </c>
      <c r="D21" t="s">
        <v>14</v>
      </c>
    </row>
    <row r="22" spans="1:20">
      <c r="A22" t="str">
        <f>'Population Definitions'!$A$4</f>
        <v>Gen 15-64</v>
      </c>
      <c r="B22" t="s">
        <v>13</v>
      </c>
      <c r="C22">
        <f t="shared" si="2"/>
        <v>0</v>
      </c>
      <c r="D22" t="s">
        <v>14</v>
      </c>
    </row>
    <row r="23" spans="1:20">
      <c r="A23" t="str">
        <f>'Population Definitions'!$A$5</f>
        <v>Gen 65+</v>
      </c>
      <c r="B23" t="s">
        <v>13</v>
      </c>
      <c r="C23">
        <f t="shared" si="2"/>
        <v>0</v>
      </c>
      <c r="D23" t="s">
        <v>14</v>
      </c>
    </row>
    <row r="24" spans="1:20">
      <c r="A24" t="str">
        <f>'Population Definitions'!$A$6</f>
        <v>HIV 15+</v>
      </c>
      <c r="B24" t="s">
        <v>13</v>
      </c>
      <c r="C24">
        <f t="shared" si="2"/>
        <v>0</v>
      </c>
      <c r="D24" t="s">
        <v>14</v>
      </c>
    </row>
    <row r="25" spans="1:20">
      <c r="A25" t="str">
        <f>'Population Definitions'!$A$7</f>
        <v>Prisoners</v>
      </c>
      <c r="B25" t="s">
        <v>13</v>
      </c>
      <c r="C25">
        <f t="shared" si="2"/>
        <v>0</v>
      </c>
      <c r="D25" t="s">
        <v>14</v>
      </c>
    </row>
    <row r="26" spans="1:20">
      <c r="A26" t="str">
        <f>'Population Definitions'!$A$8</f>
        <v>Population 7</v>
      </c>
      <c r="B26" t="s">
        <v>13</v>
      </c>
      <c r="C26">
        <f t="shared" si="2"/>
        <v>0</v>
      </c>
      <c r="D26" t="s">
        <v>14</v>
      </c>
    </row>
    <row r="28" spans="1:20">
      <c r="A28" t="s">
        <v>38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13</v>
      </c>
      <c r="C29">
        <f t="shared" ref="C29:C35" si="3">IF(SUMPRODUCT(--(E29:T29&lt;&gt;""))=0,0,"N.A.")</f>
        <v>0</v>
      </c>
      <c r="D29" t="s">
        <v>14</v>
      </c>
    </row>
    <row r="30" spans="1:20">
      <c r="A30" t="str">
        <f>'Population Definitions'!$A$3</f>
        <v>Gen 5-14</v>
      </c>
      <c r="B30" t="s">
        <v>13</v>
      </c>
      <c r="C30">
        <f t="shared" si="3"/>
        <v>0</v>
      </c>
      <c r="D30" t="s">
        <v>14</v>
      </c>
    </row>
    <row r="31" spans="1:20">
      <c r="A31" t="str">
        <f>'Population Definitions'!$A$4</f>
        <v>Gen 15-64</v>
      </c>
      <c r="B31" t="s">
        <v>13</v>
      </c>
      <c r="C31">
        <f t="shared" si="3"/>
        <v>0</v>
      </c>
      <c r="D31" t="s">
        <v>14</v>
      </c>
    </row>
    <row r="32" spans="1:20">
      <c r="A32" t="str">
        <f>'Population Definitions'!$A$5</f>
        <v>Gen 65+</v>
      </c>
      <c r="B32" t="s">
        <v>13</v>
      </c>
      <c r="C32">
        <f t="shared" si="3"/>
        <v>0</v>
      </c>
      <c r="D32" t="s">
        <v>14</v>
      </c>
    </row>
    <row r="33" spans="1:20">
      <c r="A33" t="str">
        <f>'Population Definitions'!$A$6</f>
        <v>HIV 15+</v>
      </c>
      <c r="B33" t="s">
        <v>13</v>
      </c>
      <c r="C33">
        <f t="shared" si="3"/>
        <v>0</v>
      </c>
      <c r="D33" t="s">
        <v>14</v>
      </c>
    </row>
    <row r="34" spans="1:20">
      <c r="A34" t="str">
        <f>'Population Definitions'!$A$7</f>
        <v>Prisoners</v>
      </c>
      <c r="B34" t="s">
        <v>13</v>
      </c>
      <c r="C34">
        <f t="shared" si="3"/>
        <v>0</v>
      </c>
      <c r="D34" t="s">
        <v>14</v>
      </c>
    </row>
    <row r="35" spans="1:20">
      <c r="A35" t="str">
        <f>'Population Definitions'!$A$8</f>
        <v>Population 7</v>
      </c>
      <c r="B35" t="s">
        <v>13</v>
      </c>
      <c r="C35">
        <f t="shared" si="3"/>
        <v>0</v>
      </c>
      <c r="D35" t="s">
        <v>14</v>
      </c>
    </row>
    <row r="37" spans="1:20">
      <c r="A37" t="s">
        <v>43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13</v>
      </c>
      <c r="C38">
        <f t="shared" ref="C38:C44" si="4">IF(SUMPRODUCT(--(E38:T38&lt;&gt;""))=0,0,"N.A.")</f>
        <v>0</v>
      </c>
      <c r="D38" t="s">
        <v>14</v>
      </c>
    </row>
    <row r="39" spans="1:20">
      <c r="A39" t="str">
        <f>'Population Definitions'!$A$3</f>
        <v>Gen 5-14</v>
      </c>
      <c r="B39" t="s">
        <v>13</v>
      </c>
      <c r="C39">
        <f t="shared" si="4"/>
        <v>0</v>
      </c>
      <c r="D39" t="s">
        <v>14</v>
      </c>
    </row>
    <row r="40" spans="1:20">
      <c r="A40" t="str">
        <f>'Population Definitions'!$A$4</f>
        <v>Gen 15-64</v>
      </c>
      <c r="B40" t="s">
        <v>13</v>
      </c>
      <c r="C40">
        <f t="shared" si="4"/>
        <v>0</v>
      </c>
      <c r="D40" t="s">
        <v>14</v>
      </c>
    </row>
    <row r="41" spans="1:20">
      <c r="A41" t="str">
        <f>'Population Definitions'!$A$5</f>
        <v>Gen 65+</v>
      </c>
      <c r="B41" t="s">
        <v>13</v>
      </c>
      <c r="C41">
        <f t="shared" si="4"/>
        <v>0</v>
      </c>
      <c r="D41" t="s">
        <v>14</v>
      </c>
    </row>
    <row r="42" spans="1:20">
      <c r="A42" t="str">
        <f>'Population Definitions'!$A$6</f>
        <v>HIV 15+</v>
      </c>
      <c r="B42" t="s">
        <v>13</v>
      </c>
      <c r="C42">
        <f t="shared" si="4"/>
        <v>0</v>
      </c>
      <c r="D42" t="s">
        <v>14</v>
      </c>
    </row>
    <row r="43" spans="1:20">
      <c r="A43" t="str">
        <f>'Population Definitions'!$A$7</f>
        <v>Prisoners</v>
      </c>
      <c r="B43" t="s">
        <v>13</v>
      </c>
      <c r="C43">
        <f t="shared" si="4"/>
        <v>0</v>
      </c>
      <c r="D43" t="s">
        <v>14</v>
      </c>
    </row>
    <row r="44" spans="1:20">
      <c r="A44" t="str">
        <f>'Population Definitions'!$A$8</f>
        <v>Population 7</v>
      </c>
      <c r="B44" t="s">
        <v>13</v>
      </c>
      <c r="C44">
        <f t="shared" si="4"/>
        <v>0</v>
      </c>
      <c r="D44" t="s">
        <v>14</v>
      </c>
    </row>
    <row r="46" spans="1:20">
      <c r="A46" t="s">
        <v>48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13</v>
      </c>
      <c r="C47">
        <f t="shared" ref="C47:C53" si="5">IF(SUMPRODUCT(--(E47:T47&lt;&gt;""))=0,0,"N.A.")</f>
        <v>0</v>
      </c>
      <c r="D47" t="s">
        <v>14</v>
      </c>
    </row>
    <row r="48" spans="1:20">
      <c r="A48" t="str">
        <f>'Population Definitions'!$A$3</f>
        <v>Gen 5-14</v>
      </c>
      <c r="B48" t="s">
        <v>13</v>
      </c>
      <c r="C48">
        <f t="shared" si="5"/>
        <v>0</v>
      </c>
      <c r="D48" t="s">
        <v>14</v>
      </c>
    </row>
    <row r="49" spans="1:20">
      <c r="A49" t="str">
        <f>'Population Definitions'!$A$4</f>
        <v>Gen 15-64</v>
      </c>
      <c r="B49" t="s">
        <v>13</v>
      </c>
      <c r="C49">
        <f t="shared" si="5"/>
        <v>0</v>
      </c>
      <c r="D49" t="s">
        <v>14</v>
      </c>
    </row>
    <row r="50" spans="1:20">
      <c r="A50" t="str">
        <f>'Population Definitions'!$A$5</f>
        <v>Gen 65+</v>
      </c>
      <c r="B50" t="s">
        <v>13</v>
      </c>
      <c r="C50">
        <f t="shared" si="5"/>
        <v>0</v>
      </c>
      <c r="D50" t="s">
        <v>14</v>
      </c>
    </row>
    <row r="51" spans="1:20">
      <c r="A51" t="str">
        <f>'Population Definitions'!$A$6</f>
        <v>HIV 15+</v>
      </c>
      <c r="B51" t="s">
        <v>13</v>
      </c>
      <c r="C51">
        <f t="shared" si="5"/>
        <v>0</v>
      </c>
      <c r="D51" t="s">
        <v>14</v>
      </c>
    </row>
    <row r="52" spans="1:20">
      <c r="A52" t="str">
        <f>'Population Definitions'!$A$7</f>
        <v>Prisoners</v>
      </c>
      <c r="B52" t="s">
        <v>13</v>
      </c>
      <c r="C52">
        <f t="shared" si="5"/>
        <v>0</v>
      </c>
      <c r="D52" t="s">
        <v>14</v>
      </c>
    </row>
    <row r="53" spans="1:20">
      <c r="A53" t="str">
        <f>'Population Definitions'!$A$8</f>
        <v>Population 7</v>
      </c>
      <c r="B53" t="s">
        <v>13</v>
      </c>
      <c r="C53">
        <f t="shared" si="5"/>
        <v>0</v>
      </c>
      <c r="D53" t="s">
        <v>14</v>
      </c>
    </row>
    <row r="55" spans="1:20">
      <c r="A55" t="s">
        <v>52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13</v>
      </c>
      <c r="C56">
        <f t="shared" ref="C56:C62" si="6">IF(SUMPRODUCT(--(E56:T56&lt;&gt;""))=0,0,"N.A.")</f>
        <v>0</v>
      </c>
      <c r="D56" t="s">
        <v>14</v>
      </c>
    </row>
    <row r="57" spans="1:20">
      <c r="A57" t="str">
        <f>'Population Definitions'!$A$3</f>
        <v>Gen 5-14</v>
      </c>
      <c r="B57" t="s">
        <v>13</v>
      </c>
      <c r="C57">
        <f t="shared" si="6"/>
        <v>0</v>
      </c>
      <c r="D57" t="s">
        <v>14</v>
      </c>
    </row>
    <row r="58" spans="1:20">
      <c r="A58" t="str">
        <f>'Population Definitions'!$A$4</f>
        <v>Gen 15-64</v>
      </c>
      <c r="B58" t="s">
        <v>13</v>
      </c>
      <c r="C58">
        <f t="shared" si="6"/>
        <v>0</v>
      </c>
      <c r="D58" t="s">
        <v>14</v>
      </c>
    </row>
    <row r="59" spans="1:20">
      <c r="A59" t="str">
        <f>'Population Definitions'!$A$5</f>
        <v>Gen 65+</v>
      </c>
      <c r="B59" t="s">
        <v>13</v>
      </c>
      <c r="C59">
        <f t="shared" si="6"/>
        <v>0</v>
      </c>
      <c r="D59" t="s">
        <v>14</v>
      </c>
    </row>
    <row r="60" spans="1:20">
      <c r="A60" t="str">
        <f>'Population Definitions'!$A$6</f>
        <v>HIV 15+</v>
      </c>
      <c r="B60" t="s">
        <v>13</v>
      </c>
      <c r="C60">
        <f t="shared" si="6"/>
        <v>0</v>
      </c>
      <c r="D60" t="s">
        <v>14</v>
      </c>
    </row>
    <row r="61" spans="1:20">
      <c r="A61" t="str">
        <f>'Population Definitions'!$A$7</f>
        <v>Prisoners</v>
      </c>
      <c r="B61" t="s">
        <v>13</v>
      </c>
      <c r="C61">
        <f t="shared" si="6"/>
        <v>0</v>
      </c>
      <c r="D61" t="s">
        <v>14</v>
      </c>
    </row>
    <row r="62" spans="1:20">
      <c r="A62" t="str">
        <f>'Population Definitions'!$A$8</f>
        <v>Population 7</v>
      </c>
      <c r="B62" t="s">
        <v>13</v>
      </c>
      <c r="C62">
        <f t="shared" si="6"/>
        <v>0</v>
      </c>
      <c r="D62" t="s">
        <v>14</v>
      </c>
    </row>
    <row r="64" spans="1:20">
      <c r="A64" t="s">
        <v>56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13</v>
      </c>
      <c r="C65">
        <f t="shared" ref="C65:C71" si="7">IF(SUMPRODUCT(--(E65:T65&lt;&gt;""))=0,0,"N.A.")</f>
        <v>0</v>
      </c>
      <c r="D65" t="s">
        <v>14</v>
      </c>
    </row>
    <row r="66" spans="1:20">
      <c r="A66" t="str">
        <f>'Population Definitions'!$A$3</f>
        <v>Gen 5-14</v>
      </c>
      <c r="B66" t="s">
        <v>13</v>
      </c>
      <c r="C66">
        <f t="shared" si="7"/>
        <v>0</v>
      </c>
      <c r="D66" t="s">
        <v>14</v>
      </c>
    </row>
    <row r="67" spans="1:20">
      <c r="A67" t="str">
        <f>'Population Definitions'!$A$4</f>
        <v>Gen 15-64</v>
      </c>
      <c r="B67" t="s">
        <v>13</v>
      </c>
      <c r="C67">
        <f t="shared" si="7"/>
        <v>0</v>
      </c>
      <c r="D67" t="s">
        <v>14</v>
      </c>
    </row>
    <row r="68" spans="1:20">
      <c r="A68" t="str">
        <f>'Population Definitions'!$A$5</f>
        <v>Gen 65+</v>
      </c>
      <c r="B68" t="s">
        <v>13</v>
      </c>
      <c r="C68">
        <f t="shared" si="7"/>
        <v>0</v>
      </c>
      <c r="D68" t="s">
        <v>14</v>
      </c>
    </row>
    <row r="69" spans="1:20">
      <c r="A69" t="str">
        <f>'Population Definitions'!$A$6</f>
        <v>HIV 15+</v>
      </c>
      <c r="B69" t="s">
        <v>13</v>
      </c>
      <c r="C69">
        <f t="shared" si="7"/>
        <v>0</v>
      </c>
      <c r="D69" t="s">
        <v>14</v>
      </c>
    </row>
    <row r="70" spans="1:20">
      <c r="A70" t="str">
        <f>'Population Definitions'!$A$7</f>
        <v>Prisoners</v>
      </c>
      <c r="B70" t="s">
        <v>13</v>
      </c>
      <c r="C70">
        <f t="shared" si="7"/>
        <v>0</v>
      </c>
      <c r="D70" t="s">
        <v>14</v>
      </c>
    </row>
    <row r="71" spans="1:20">
      <c r="A71" t="str">
        <f>'Population Definitions'!$A$8</f>
        <v>Population 7</v>
      </c>
      <c r="B71" t="s">
        <v>13</v>
      </c>
      <c r="C71">
        <f t="shared" si="7"/>
        <v>0</v>
      </c>
      <c r="D71" t="s">
        <v>14</v>
      </c>
    </row>
    <row r="73" spans="1:20">
      <c r="A73" t="s">
        <v>60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13</v>
      </c>
      <c r="C74">
        <f t="shared" ref="C74:C80" si="8">IF(SUMPRODUCT(--(E74:T74&lt;&gt;""))=0,0,"N.A.")</f>
        <v>0</v>
      </c>
      <c r="D74" t="s">
        <v>14</v>
      </c>
    </row>
    <row r="75" spans="1:20">
      <c r="A75" t="str">
        <f>'Population Definitions'!$A$3</f>
        <v>Gen 5-14</v>
      </c>
      <c r="B75" t="s">
        <v>13</v>
      </c>
      <c r="C75">
        <f t="shared" si="8"/>
        <v>0</v>
      </c>
      <c r="D75" t="s">
        <v>14</v>
      </c>
    </row>
    <row r="76" spans="1:20">
      <c r="A76" t="str">
        <f>'Population Definitions'!$A$4</f>
        <v>Gen 15-64</v>
      </c>
      <c r="B76" t="s">
        <v>13</v>
      </c>
      <c r="C76">
        <f t="shared" si="8"/>
        <v>0</v>
      </c>
      <c r="D76" t="s">
        <v>14</v>
      </c>
    </row>
    <row r="77" spans="1:20">
      <c r="A77" t="str">
        <f>'Population Definitions'!$A$5</f>
        <v>Gen 65+</v>
      </c>
      <c r="B77" t="s">
        <v>13</v>
      </c>
      <c r="C77">
        <f t="shared" si="8"/>
        <v>0</v>
      </c>
      <c r="D77" t="s">
        <v>14</v>
      </c>
    </row>
    <row r="78" spans="1:20">
      <c r="A78" t="str">
        <f>'Population Definitions'!$A$6</f>
        <v>HIV 15+</v>
      </c>
      <c r="B78" t="s">
        <v>13</v>
      </c>
      <c r="C78">
        <f t="shared" si="8"/>
        <v>0</v>
      </c>
      <c r="D78" t="s">
        <v>14</v>
      </c>
    </row>
    <row r="79" spans="1:20">
      <c r="A79" t="str">
        <f>'Population Definitions'!$A$7</f>
        <v>Prisoners</v>
      </c>
      <c r="B79" t="s">
        <v>13</v>
      </c>
      <c r="C79">
        <f t="shared" si="8"/>
        <v>0</v>
      </c>
      <c r="D79" t="s">
        <v>14</v>
      </c>
    </row>
    <row r="80" spans="1:20">
      <c r="A80" t="str">
        <f>'Population Definitions'!$A$8</f>
        <v>Population 7</v>
      </c>
      <c r="B80" t="s">
        <v>13</v>
      </c>
      <c r="C80">
        <f t="shared" si="8"/>
        <v>0</v>
      </c>
      <c r="D80" t="s">
        <v>14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15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13</v>
      </c>
      <c r="C2">
        <f t="shared" ref="C2:C8" si="0">IF(SUMPRODUCT(--(E2:T2&lt;&gt;""))=0,0,"N.A.")</f>
        <v>0</v>
      </c>
      <c r="D2" t="s">
        <v>14</v>
      </c>
    </row>
    <row r="3" spans="1:20">
      <c r="A3" t="str">
        <f>'Population Definitions'!$A$3</f>
        <v>Gen 5-14</v>
      </c>
      <c r="B3" t="s">
        <v>13</v>
      </c>
      <c r="C3">
        <f t="shared" si="0"/>
        <v>0</v>
      </c>
      <c r="D3" t="s">
        <v>14</v>
      </c>
    </row>
    <row r="4" spans="1:20">
      <c r="A4" t="str">
        <f>'Population Definitions'!$A$4</f>
        <v>Gen 15-64</v>
      </c>
      <c r="B4" t="s">
        <v>13</v>
      </c>
      <c r="C4">
        <f t="shared" si="0"/>
        <v>0</v>
      </c>
      <c r="D4" t="s">
        <v>14</v>
      </c>
    </row>
    <row r="5" spans="1:20">
      <c r="A5" t="str">
        <f>'Population Definitions'!$A$5</f>
        <v>Gen 65+</v>
      </c>
      <c r="B5" t="s">
        <v>13</v>
      </c>
      <c r="C5">
        <f t="shared" si="0"/>
        <v>0</v>
      </c>
      <c r="D5" t="s">
        <v>14</v>
      </c>
    </row>
    <row r="6" spans="1:20">
      <c r="A6" t="str">
        <f>'Population Definitions'!$A$6</f>
        <v>HIV 15+</v>
      </c>
      <c r="B6" t="s">
        <v>13</v>
      </c>
      <c r="C6">
        <f t="shared" si="0"/>
        <v>0</v>
      </c>
      <c r="D6" t="s">
        <v>14</v>
      </c>
    </row>
    <row r="7" spans="1:20">
      <c r="A7" t="str">
        <f>'Population Definitions'!$A$7</f>
        <v>Prisoners</v>
      </c>
      <c r="B7" t="s">
        <v>13</v>
      </c>
      <c r="C7">
        <f t="shared" si="0"/>
        <v>0</v>
      </c>
      <c r="D7" t="s">
        <v>14</v>
      </c>
    </row>
    <row r="8" spans="1:20">
      <c r="A8" t="str">
        <f>'Population Definitions'!$A$8</f>
        <v>Population 7</v>
      </c>
      <c r="B8" t="s">
        <v>13</v>
      </c>
      <c r="C8">
        <f t="shared" si="0"/>
        <v>0</v>
      </c>
      <c r="D8" t="s">
        <v>14</v>
      </c>
    </row>
    <row r="10" spans="1:20">
      <c r="A10" t="s">
        <v>24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13</v>
      </c>
      <c r="C11">
        <f t="shared" ref="C11:C17" si="1">IF(SUMPRODUCT(--(E11:T11&lt;&gt;""))=0,0,"N.A.")</f>
        <v>0</v>
      </c>
      <c r="D11" t="s">
        <v>14</v>
      </c>
    </row>
    <row r="12" spans="1:20">
      <c r="A12" t="str">
        <f>'Population Definitions'!$A$3</f>
        <v>Gen 5-14</v>
      </c>
      <c r="B12" t="s">
        <v>13</v>
      </c>
      <c r="C12">
        <f t="shared" si="1"/>
        <v>0</v>
      </c>
      <c r="D12" t="s">
        <v>14</v>
      </c>
    </row>
    <row r="13" spans="1:20">
      <c r="A13" t="str">
        <f>'Population Definitions'!$A$4</f>
        <v>Gen 15-64</v>
      </c>
      <c r="B13" t="s">
        <v>13</v>
      </c>
      <c r="C13">
        <f t="shared" si="1"/>
        <v>0</v>
      </c>
      <c r="D13" t="s">
        <v>14</v>
      </c>
    </row>
    <row r="14" spans="1:20">
      <c r="A14" t="str">
        <f>'Population Definitions'!$A$5</f>
        <v>Gen 65+</v>
      </c>
      <c r="B14" t="s">
        <v>13</v>
      </c>
      <c r="C14">
        <f t="shared" si="1"/>
        <v>0</v>
      </c>
      <c r="D14" t="s">
        <v>14</v>
      </c>
    </row>
    <row r="15" spans="1:20">
      <c r="A15" t="str">
        <f>'Population Definitions'!$A$6</f>
        <v>HIV 15+</v>
      </c>
      <c r="B15" t="s">
        <v>13</v>
      </c>
      <c r="C15">
        <f t="shared" si="1"/>
        <v>0</v>
      </c>
      <c r="D15" t="s">
        <v>14</v>
      </c>
    </row>
    <row r="16" spans="1:20">
      <c r="A16" t="str">
        <f>'Population Definitions'!$A$7</f>
        <v>Prisoners</v>
      </c>
      <c r="B16" t="s">
        <v>13</v>
      </c>
      <c r="C16">
        <f t="shared" si="1"/>
        <v>0</v>
      </c>
      <c r="D16" t="s">
        <v>14</v>
      </c>
    </row>
    <row r="17" spans="1:20">
      <c r="A17" t="str">
        <f>'Population Definitions'!$A$8</f>
        <v>Population 7</v>
      </c>
      <c r="B17" t="s">
        <v>13</v>
      </c>
      <c r="C17">
        <f t="shared" si="1"/>
        <v>0</v>
      </c>
      <c r="D17" t="s">
        <v>14</v>
      </c>
    </row>
    <row r="19" spans="1:20">
      <c r="A19" t="s">
        <v>30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13</v>
      </c>
      <c r="C20">
        <f t="shared" ref="C20:C26" si="2">IF(SUMPRODUCT(--(E20:T20&lt;&gt;""))=0,0,"N.A.")</f>
        <v>0</v>
      </c>
      <c r="D20" t="s">
        <v>14</v>
      </c>
    </row>
    <row r="21" spans="1:20">
      <c r="A21" t="str">
        <f>'Population Definitions'!$A$3</f>
        <v>Gen 5-14</v>
      </c>
      <c r="B21" t="s">
        <v>13</v>
      </c>
      <c r="C21">
        <f t="shared" si="2"/>
        <v>0</v>
      </c>
      <c r="D21" t="s">
        <v>14</v>
      </c>
    </row>
    <row r="22" spans="1:20">
      <c r="A22" t="str">
        <f>'Population Definitions'!$A$4</f>
        <v>Gen 15-64</v>
      </c>
      <c r="B22" t="s">
        <v>13</v>
      </c>
      <c r="C22">
        <f t="shared" si="2"/>
        <v>0</v>
      </c>
      <c r="D22" t="s">
        <v>14</v>
      </c>
    </row>
    <row r="23" spans="1:20">
      <c r="A23" t="str">
        <f>'Population Definitions'!$A$5</f>
        <v>Gen 65+</v>
      </c>
      <c r="B23" t="s">
        <v>13</v>
      </c>
      <c r="C23">
        <f t="shared" si="2"/>
        <v>0</v>
      </c>
      <c r="D23" t="s">
        <v>14</v>
      </c>
    </row>
    <row r="24" spans="1:20">
      <c r="A24" t="str">
        <f>'Population Definitions'!$A$6</f>
        <v>HIV 15+</v>
      </c>
      <c r="B24" t="s">
        <v>13</v>
      </c>
      <c r="C24">
        <f t="shared" si="2"/>
        <v>0</v>
      </c>
      <c r="D24" t="s">
        <v>14</v>
      </c>
    </row>
    <row r="25" spans="1:20">
      <c r="A25" t="str">
        <f>'Population Definitions'!$A$7</f>
        <v>Prisoners</v>
      </c>
      <c r="B25" t="s">
        <v>13</v>
      </c>
      <c r="C25">
        <f t="shared" si="2"/>
        <v>0</v>
      </c>
      <c r="D25" t="s">
        <v>14</v>
      </c>
    </row>
    <row r="26" spans="1:20">
      <c r="A26" t="str">
        <f>'Population Definitions'!$A$8</f>
        <v>Population 7</v>
      </c>
      <c r="B26" t="s">
        <v>13</v>
      </c>
      <c r="C26">
        <f t="shared" si="2"/>
        <v>0</v>
      </c>
      <c r="D26" t="s">
        <v>14</v>
      </c>
    </row>
    <row r="28" spans="1:20">
      <c r="A28" t="s">
        <v>35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13</v>
      </c>
      <c r="C29">
        <f t="shared" ref="C29:C35" si="3">IF(SUMPRODUCT(--(E29:T29&lt;&gt;""))=0,0,"N.A.")</f>
        <v>0</v>
      </c>
      <c r="D29" t="s">
        <v>14</v>
      </c>
    </row>
    <row r="30" spans="1:20">
      <c r="A30" t="str">
        <f>'Population Definitions'!$A$3</f>
        <v>Gen 5-14</v>
      </c>
      <c r="B30" t="s">
        <v>13</v>
      </c>
      <c r="C30">
        <f t="shared" si="3"/>
        <v>0</v>
      </c>
      <c r="D30" t="s">
        <v>14</v>
      </c>
    </row>
    <row r="31" spans="1:20">
      <c r="A31" t="str">
        <f>'Population Definitions'!$A$4</f>
        <v>Gen 15-64</v>
      </c>
      <c r="B31" t="s">
        <v>13</v>
      </c>
      <c r="C31">
        <f t="shared" si="3"/>
        <v>0</v>
      </c>
      <c r="D31" t="s">
        <v>14</v>
      </c>
    </row>
    <row r="32" spans="1:20">
      <c r="A32" t="str">
        <f>'Population Definitions'!$A$5</f>
        <v>Gen 65+</v>
      </c>
      <c r="B32" t="s">
        <v>13</v>
      </c>
      <c r="C32">
        <f t="shared" si="3"/>
        <v>0</v>
      </c>
      <c r="D32" t="s">
        <v>14</v>
      </c>
    </row>
    <row r="33" spans="1:20">
      <c r="A33" t="str">
        <f>'Population Definitions'!$A$6</f>
        <v>HIV 15+</v>
      </c>
      <c r="B33" t="s">
        <v>13</v>
      </c>
      <c r="C33">
        <f t="shared" si="3"/>
        <v>0</v>
      </c>
      <c r="D33" t="s">
        <v>14</v>
      </c>
    </row>
    <row r="34" spans="1:20">
      <c r="A34" t="str">
        <f>'Population Definitions'!$A$7</f>
        <v>Prisoners</v>
      </c>
      <c r="B34" t="s">
        <v>13</v>
      </c>
      <c r="C34">
        <f t="shared" si="3"/>
        <v>0</v>
      </c>
      <c r="D34" t="s">
        <v>14</v>
      </c>
    </row>
    <row r="35" spans="1:20">
      <c r="A35" t="str">
        <f>'Population Definitions'!$A$8</f>
        <v>Population 7</v>
      </c>
      <c r="B35" t="s">
        <v>13</v>
      </c>
      <c r="C35">
        <f t="shared" si="3"/>
        <v>0</v>
      </c>
      <c r="D35" t="s">
        <v>14</v>
      </c>
    </row>
    <row r="37" spans="1:20">
      <c r="A37" t="s">
        <v>40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13</v>
      </c>
      <c r="C38">
        <f t="shared" ref="C38:C44" si="4">IF(SUMPRODUCT(--(E38:T38&lt;&gt;""))=0,0,"N.A.")</f>
        <v>0</v>
      </c>
      <c r="D38" t="s">
        <v>14</v>
      </c>
    </row>
    <row r="39" spans="1:20">
      <c r="A39" t="str">
        <f>'Population Definitions'!$A$3</f>
        <v>Gen 5-14</v>
      </c>
      <c r="B39" t="s">
        <v>13</v>
      </c>
      <c r="C39">
        <f t="shared" si="4"/>
        <v>0</v>
      </c>
      <c r="D39" t="s">
        <v>14</v>
      </c>
    </row>
    <row r="40" spans="1:20">
      <c r="A40" t="str">
        <f>'Population Definitions'!$A$4</f>
        <v>Gen 15-64</v>
      </c>
      <c r="B40" t="s">
        <v>13</v>
      </c>
      <c r="C40">
        <f t="shared" si="4"/>
        <v>0</v>
      </c>
      <c r="D40" t="s">
        <v>14</v>
      </c>
    </row>
    <row r="41" spans="1:20">
      <c r="A41" t="str">
        <f>'Population Definitions'!$A$5</f>
        <v>Gen 65+</v>
      </c>
      <c r="B41" t="s">
        <v>13</v>
      </c>
      <c r="C41">
        <f t="shared" si="4"/>
        <v>0</v>
      </c>
      <c r="D41" t="s">
        <v>14</v>
      </c>
    </row>
    <row r="42" spans="1:20">
      <c r="A42" t="str">
        <f>'Population Definitions'!$A$6</f>
        <v>HIV 15+</v>
      </c>
      <c r="B42" t="s">
        <v>13</v>
      </c>
      <c r="C42">
        <f t="shared" si="4"/>
        <v>0</v>
      </c>
      <c r="D42" t="s">
        <v>14</v>
      </c>
    </row>
    <row r="43" spans="1:20">
      <c r="A43" t="str">
        <f>'Population Definitions'!$A$7</f>
        <v>Prisoners</v>
      </c>
      <c r="B43" t="s">
        <v>13</v>
      </c>
      <c r="C43">
        <f t="shared" si="4"/>
        <v>0</v>
      </c>
      <c r="D43" t="s">
        <v>14</v>
      </c>
    </row>
    <row r="44" spans="1:20">
      <c r="A44" t="str">
        <f>'Population Definitions'!$A$8</f>
        <v>Population 7</v>
      </c>
      <c r="B44" t="s">
        <v>13</v>
      </c>
      <c r="C44">
        <f t="shared" si="4"/>
        <v>0</v>
      </c>
      <c r="D44" t="s">
        <v>14</v>
      </c>
    </row>
    <row r="46" spans="1:20">
      <c r="A46" t="s">
        <v>45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13</v>
      </c>
      <c r="C47">
        <f t="shared" ref="C47:C53" si="5">IF(SUMPRODUCT(--(E47:T47&lt;&gt;""))=0,0,"N.A.")</f>
        <v>0</v>
      </c>
      <c r="D47" t="s">
        <v>14</v>
      </c>
    </row>
    <row r="48" spans="1:20">
      <c r="A48" t="str">
        <f>'Population Definitions'!$A$3</f>
        <v>Gen 5-14</v>
      </c>
      <c r="B48" t="s">
        <v>13</v>
      </c>
      <c r="C48">
        <f t="shared" si="5"/>
        <v>0</v>
      </c>
      <c r="D48" t="s">
        <v>14</v>
      </c>
    </row>
    <row r="49" spans="1:20">
      <c r="A49" t="str">
        <f>'Population Definitions'!$A$4</f>
        <v>Gen 15-64</v>
      </c>
      <c r="B49" t="s">
        <v>13</v>
      </c>
      <c r="C49">
        <f t="shared" si="5"/>
        <v>0</v>
      </c>
      <c r="D49" t="s">
        <v>14</v>
      </c>
    </row>
    <row r="50" spans="1:20">
      <c r="A50" t="str">
        <f>'Population Definitions'!$A$5</f>
        <v>Gen 65+</v>
      </c>
      <c r="B50" t="s">
        <v>13</v>
      </c>
      <c r="C50">
        <f t="shared" si="5"/>
        <v>0</v>
      </c>
      <c r="D50" t="s">
        <v>14</v>
      </c>
    </row>
    <row r="51" spans="1:20">
      <c r="A51" t="str">
        <f>'Population Definitions'!$A$6</f>
        <v>HIV 15+</v>
      </c>
      <c r="B51" t="s">
        <v>13</v>
      </c>
      <c r="C51">
        <f t="shared" si="5"/>
        <v>0</v>
      </c>
      <c r="D51" t="s">
        <v>14</v>
      </c>
    </row>
    <row r="52" spans="1:20">
      <c r="A52" t="str">
        <f>'Population Definitions'!$A$7</f>
        <v>Prisoners</v>
      </c>
      <c r="B52" t="s">
        <v>13</v>
      </c>
      <c r="C52">
        <f t="shared" si="5"/>
        <v>0</v>
      </c>
      <c r="D52" t="s">
        <v>14</v>
      </c>
    </row>
    <row r="53" spans="1:20">
      <c r="A53" t="str">
        <f>'Population Definitions'!$A$8</f>
        <v>Population 7</v>
      </c>
      <c r="B53" t="s">
        <v>13</v>
      </c>
      <c r="C53">
        <f t="shared" si="5"/>
        <v>0</v>
      </c>
      <c r="D53" t="s">
        <v>14</v>
      </c>
    </row>
    <row r="55" spans="1:20">
      <c r="A55" t="s">
        <v>49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13</v>
      </c>
      <c r="C56">
        <f t="shared" ref="C56:C62" si="6">IF(SUMPRODUCT(--(E56:T56&lt;&gt;""))=0,0,"N.A.")</f>
        <v>0</v>
      </c>
      <c r="D56" t="s">
        <v>14</v>
      </c>
    </row>
    <row r="57" spans="1:20">
      <c r="A57" t="str">
        <f>'Population Definitions'!$A$3</f>
        <v>Gen 5-14</v>
      </c>
      <c r="B57" t="s">
        <v>13</v>
      </c>
      <c r="C57">
        <f t="shared" si="6"/>
        <v>0</v>
      </c>
      <c r="D57" t="s">
        <v>14</v>
      </c>
    </row>
    <row r="58" spans="1:20">
      <c r="A58" t="str">
        <f>'Population Definitions'!$A$4</f>
        <v>Gen 15-64</v>
      </c>
      <c r="B58" t="s">
        <v>13</v>
      </c>
      <c r="C58">
        <f t="shared" si="6"/>
        <v>0</v>
      </c>
      <c r="D58" t="s">
        <v>14</v>
      </c>
    </row>
    <row r="59" spans="1:20">
      <c r="A59" t="str">
        <f>'Population Definitions'!$A$5</f>
        <v>Gen 65+</v>
      </c>
      <c r="B59" t="s">
        <v>13</v>
      </c>
      <c r="C59">
        <f t="shared" si="6"/>
        <v>0</v>
      </c>
      <c r="D59" t="s">
        <v>14</v>
      </c>
    </row>
    <row r="60" spans="1:20">
      <c r="A60" t="str">
        <f>'Population Definitions'!$A$6</f>
        <v>HIV 15+</v>
      </c>
      <c r="B60" t="s">
        <v>13</v>
      </c>
      <c r="C60">
        <f t="shared" si="6"/>
        <v>0</v>
      </c>
      <c r="D60" t="s">
        <v>14</v>
      </c>
    </row>
    <row r="61" spans="1:20">
      <c r="A61" t="str">
        <f>'Population Definitions'!$A$7</f>
        <v>Prisoners</v>
      </c>
      <c r="B61" t="s">
        <v>13</v>
      </c>
      <c r="C61">
        <f t="shared" si="6"/>
        <v>0</v>
      </c>
      <c r="D61" t="s">
        <v>14</v>
      </c>
    </row>
    <row r="62" spans="1:20">
      <c r="A62" t="str">
        <f>'Population Definitions'!$A$8</f>
        <v>Population 7</v>
      </c>
      <c r="B62" t="s">
        <v>13</v>
      </c>
      <c r="C62">
        <f t="shared" si="6"/>
        <v>0</v>
      </c>
      <c r="D62" t="s">
        <v>14</v>
      </c>
    </row>
    <row r="64" spans="1:20">
      <c r="A64" t="s">
        <v>53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13</v>
      </c>
      <c r="C65">
        <f t="shared" ref="C65:C71" si="7">IF(SUMPRODUCT(--(E65:T65&lt;&gt;""))=0,0,"N.A.")</f>
        <v>0</v>
      </c>
      <c r="D65" t="s">
        <v>14</v>
      </c>
    </row>
    <row r="66" spans="1:20">
      <c r="A66" t="str">
        <f>'Population Definitions'!$A$3</f>
        <v>Gen 5-14</v>
      </c>
      <c r="B66" t="s">
        <v>13</v>
      </c>
      <c r="C66">
        <f t="shared" si="7"/>
        <v>0</v>
      </c>
      <c r="D66" t="s">
        <v>14</v>
      </c>
    </row>
    <row r="67" spans="1:20">
      <c r="A67" t="str">
        <f>'Population Definitions'!$A$4</f>
        <v>Gen 15-64</v>
      </c>
      <c r="B67" t="s">
        <v>13</v>
      </c>
      <c r="C67">
        <f t="shared" si="7"/>
        <v>0</v>
      </c>
      <c r="D67" t="s">
        <v>14</v>
      </c>
    </row>
    <row r="68" spans="1:20">
      <c r="A68" t="str">
        <f>'Population Definitions'!$A$5</f>
        <v>Gen 65+</v>
      </c>
      <c r="B68" t="s">
        <v>13</v>
      </c>
      <c r="C68">
        <f t="shared" si="7"/>
        <v>0</v>
      </c>
      <c r="D68" t="s">
        <v>14</v>
      </c>
    </row>
    <row r="69" spans="1:20">
      <c r="A69" t="str">
        <f>'Population Definitions'!$A$6</f>
        <v>HIV 15+</v>
      </c>
      <c r="B69" t="s">
        <v>13</v>
      </c>
      <c r="C69">
        <f t="shared" si="7"/>
        <v>0</v>
      </c>
      <c r="D69" t="s">
        <v>14</v>
      </c>
    </row>
    <row r="70" spans="1:20">
      <c r="A70" t="str">
        <f>'Population Definitions'!$A$7</f>
        <v>Prisoners</v>
      </c>
      <c r="B70" t="s">
        <v>13</v>
      </c>
      <c r="C70">
        <f t="shared" si="7"/>
        <v>0</v>
      </c>
      <c r="D70" t="s">
        <v>14</v>
      </c>
    </row>
    <row r="71" spans="1:20">
      <c r="A71" t="str">
        <f>'Population Definitions'!$A$8</f>
        <v>Population 7</v>
      </c>
      <c r="B71" t="s">
        <v>13</v>
      </c>
      <c r="C71">
        <f t="shared" si="7"/>
        <v>0</v>
      </c>
      <c r="D71" t="s">
        <v>14</v>
      </c>
    </row>
    <row r="73" spans="1:20">
      <c r="A73" t="s">
        <v>57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13</v>
      </c>
      <c r="C74">
        <f t="shared" ref="C74:C80" si="8">IF(SUMPRODUCT(--(E74:T74&lt;&gt;""))=0,0,"N.A.")</f>
        <v>0</v>
      </c>
      <c r="D74" t="s">
        <v>14</v>
      </c>
    </row>
    <row r="75" spans="1:20">
      <c r="A75" t="str">
        <f>'Population Definitions'!$A$3</f>
        <v>Gen 5-14</v>
      </c>
      <c r="B75" t="s">
        <v>13</v>
      </c>
      <c r="C75">
        <f t="shared" si="8"/>
        <v>0</v>
      </c>
      <c r="D75" t="s">
        <v>14</v>
      </c>
    </row>
    <row r="76" spans="1:20">
      <c r="A76" t="str">
        <f>'Population Definitions'!$A$4</f>
        <v>Gen 15-64</v>
      </c>
      <c r="B76" t="s">
        <v>13</v>
      </c>
      <c r="C76">
        <f t="shared" si="8"/>
        <v>0</v>
      </c>
      <c r="D76" t="s">
        <v>14</v>
      </c>
    </row>
    <row r="77" spans="1:20">
      <c r="A77" t="str">
        <f>'Population Definitions'!$A$5</f>
        <v>Gen 65+</v>
      </c>
      <c r="B77" t="s">
        <v>13</v>
      </c>
      <c r="C77">
        <f t="shared" si="8"/>
        <v>0</v>
      </c>
      <c r="D77" t="s">
        <v>14</v>
      </c>
    </row>
    <row r="78" spans="1:20">
      <c r="A78" t="str">
        <f>'Population Definitions'!$A$6</f>
        <v>HIV 15+</v>
      </c>
      <c r="B78" t="s">
        <v>13</v>
      </c>
      <c r="C78">
        <f t="shared" si="8"/>
        <v>0</v>
      </c>
      <c r="D78" t="s">
        <v>14</v>
      </c>
    </row>
    <row r="79" spans="1:20">
      <c r="A79" t="str">
        <f>'Population Definitions'!$A$7</f>
        <v>Prisoners</v>
      </c>
      <c r="B79" t="s">
        <v>13</v>
      </c>
      <c r="C79">
        <f t="shared" si="8"/>
        <v>0</v>
      </c>
      <c r="D79" t="s">
        <v>14</v>
      </c>
    </row>
    <row r="80" spans="1:20">
      <c r="A80" t="str">
        <f>'Population Definitions'!$A$8</f>
        <v>Population 7</v>
      </c>
      <c r="B80" t="s">
        <v>13</v>
      </c>
      <c r="C80">
        <f t="shared" si="8"/>
        <v>0</v>
      </c>
      <c r="D80" t="s">
        <v>14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17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12</v>
      </c>
      <c r="C2">
        <f t="shared" ref="C2:C8" si="0">IF(SUMPRODUCT(--(E2:T2&lt;&gt;""))=0,0,"N.A.")</f>
        <v>0</v>
      </c>
      <c r="D2" t="s">
        <v>14</v>
      </c>
    </row>
    <row r="3" spans="1:20">
      <c r="A3" t="str">
        <f>'Population Definitions'!$A$3</f>
        <v>Gen 5-14</v>
      </c>
      <c r="B3" t="s">
        <v>12</v>
      </c>
      <c r="C3">
        <f t="shared" si="0"/>
        <v>0</v>
      </c>
      <c r="D3" t="s">
        <v>14</v>
      </c>
    </row>
    <row r="4" spans="1:20">
      <c r="A4" t="str">
        <f>'Population Definitions'!$A$4</f>
        <v>Gen 15-64</v>
      </c>
      <c r="B4" t="s">
        <v>12</v>
      </c>
      <c r="C4">
        <f t="shared" si="0"/>
        <v>0</v>
      </c>
      <c r="D4" t="s">
        <v>14</v>
      </c>
    </row>
    <row r="5" spans="1:20">
      <c r="A5" t="str">
        <f>'Population Definitions'!$A$5</f>
        <v>Gen 65+</v>
      </c>
      <c r="B5" t="s">
        <v>12</v>
      </c>
      <c r="C5">
        <f t="shared" si="0"/>
        <v>0</v>
      </c>
      <c r="D5" t="s">
        <v>14</v>
      </c>
    </row>
    <row r="6" spans="1:20">
      <c r="A6" t="str">
        <f>'Population Definitions'!$A$6</f>
        <v>HIV 15+</v>
      </c>
      <c r="B6" t="s">
        <v>12</v>
      </c>
      <c r="C6">
        <f t="shared" si="0"/>
        <v>0</v>
      </c>
      <c r="D6" t="s">
        <v>14</v>
      </c>
    </row>
    <row r="7" spans="1:20">
      <c r="A7" t="str">
        <f>'Population Definitions'!$A$7</f>
        <v>Prisoners</v>
      </c>
      <c r="B7" t="s">
        <v>12</v>
      </c>
      <c r="C7">
        <f t="shared" si="0"/>
        <v>0</v>
      </c>
      <c r="D7" t="s">
        <v>14</v>
      </c>
    </row>
    <row r="8" spans="1:20">
      <c r="A8" t="str">
        <f>'Population Definitions'!$A$8</f>
        <v>Population 7</v>
      </c>
      <c r="B8" t="s">
        <v>12</v>
      </c>
      <c r="C8">
        <f t="shared" si="0"/>
        <v>0</v>
      </c>
      <c r="D8" t="s">
        <v>14</v>
      </c>
    </row>
    <row r="10" spans="1:20">
      <c r="A10" t="s">
        <v>25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12</v>
      </c>
      <c r="C11">
        <f t="shared" ref="C11:C17" si="1">IF(SUMPRODUCT(--(E11:T11&lt;&gt;""))=0,0.01,"N.A.")</f>
        <v>0.01</v>
      </c>
      <c r="D11" t="s">
        <v>14</v>
      </c>
    </row>
    <row r="12" spans="1:20">
      <c r="A12" t="str">
        <f>'Population Definitions'!$A$3</f>
        <v>Gen 5-14</v>
      </c>
      <c r="B12" t="s">
        <v>12</v>
      </c>
      <c r="C12">
        <f t="shared" si="1"/>
        <v>0.01</v>
      </c>
      <c r="D12" t="s">
        <v>14</v>
      </c>
    </row>
    <row r="13" spans="1:20">
      <c r="A13" t="str">
        <f>'Population Definitions'!$A$4</f>
        <v>Gen 15-64</v>
      </c>
      <c r="B13" t="s">
        <v>12</v>
      </c>
      <c r="C13">
        <f t="shared" si="1"/>
        <v>0.01</v>
      </c>
      <c r="D13" t="s">
        <v>14</v>
      </c>
    </row>
    <row r="14" spans="1:20">
      <c r="A14" t="str">
        <f>'Population Definitions'!$A$5</f>
        <v>Gen 65+</v>
      </c>
      <c r="B14" t="s">
        <v>12</v>
      </c>
      <c r="C14">
        <f t="shared" si="1"/>
        <v>0.01</v>
      </c>
      <c r="D14" t="s">
        <v>14</v>
      </c>
    </row>
    <row r="15" spans="1:20">
      <c r="A15" t="str">
        <f>'Population Definitions'!$A$6</f>
        <v>HIV 15+</v>
      </c>
      <c r="B15" t="s">
        <v>12</v>
      </c>
      <c r="C15">
        <f t="shared" si="1"/>
        <v>0.01</v>
      </c>
      <c r="D15" t="s">
        <v>14</v>
      </c>
    </row>
    <row r="16" spans="1:20">
      <c r="A16" t="str">
        <f>'Population Definitions'!$A$7</f>
        <v>Prisoners</v>
      </c>
      <c r="B16" t="s">
        <v>12</v>
      </c>
      <c r="C16">
        <f t="shared" si="1"/>
        <v>0.01</v>
      </c>
      <c r="D16" t="s">
        <v>14</v>
      </c>
    </row>
    <row r="17" spans="1:20">
      <c r="A17" t="str">
        <f>'Population Definitions'!$A$8</f>
        <v>Population 7</v>
      </c>
      <c r="B17" t="s">
        <v>12</v>
      </c>
      <c r="C17">
        <f t="shared" si="1"/>
        <v>0.01</v>
      </c>
      <c r="D17" t="s">
        <v>14</v>
      </c>
    </row>
    <row r="19" spans="1:20">
      <c r="A19" t="s">
        <v>31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12</v>
      </c>
      <c r="C20">
        <f t="shared" ref="C20:C26" si="2">IF(SUMPRODUCT(--(E20:T20&lt;&gt;""))=0,0,"N.A.")</f>
        <v>0</v>
      </c>
      <c r="D20" t="s">
        <v>14</v>
      </c>
    </row>
    <row r="21" spans="1:20">
      <c r="A21" t="str">
        <f>'Population Definitions'!$A$3</f>
        <v>Gen 5-14</v>
      </c>
      <c r="B21" t="s">
        <v>12</v>
      </c>
      <c r="C21">
        <f t="shared" si="2"/>
        <v>0</v>
      </c>
      <c r="D21" t="s">
        <v>14</v>
      </c>
    </row>
    <row r="22" spans="1:20">
      <c r="A22" t="str">
        <f>'Population Definitions'!$A$4</f>
        <v>Gen 15-64</v>
      </c>
      <c r="B22" t="s">
        <v>12</v>
      </c>
      <c r="C22">
        <f t="shared" si="2"/>
        <v>0</v>
      </c>
      <c r="D22" t="s">
        <v>14</v>
      </c>
    </row>
    <row r="23" spans="1:20">
      <c r="A23" t="str">
        <f>'Population Definitions'!$A$5</f>
        <v>Gen 65+</v>
      </c>
      <c r="B23" t="s">
        <v>12</v>
      </c>
      <c r="C23">
        <f t="shared" si="2"/>
        <v>0</v>
      </c>
      <c r="D23" t="s">
        <v>14</v>
      </c>
    </row>
    <row r="24" spans="1:20">
      <c r="A24" t="str">
        <f>'Population Definitions'!$A$6</f>
        <v>HIV 15+</v>
      </c>
      <c r="B24" t="s">
        <v>12</v>
      </c>
      <c r="C24">
        <f t="shared" si="2"/>
        <v>0</v>
      </c>
      <c r="D24" t="s">
        <v>14</v>
      </c>
    </row>
    <row r="25" spans="1:20">
      <c r="A25" t="str">
        <f>'Population Definitions'!$A$7</f>
        <v>Prisoners</v>
      </c>
      <c r="B25" t="s">
        <v>12</v>
      </c>
      <c r="C25">
        <f t="shared" si="2"/>
        <v>0</v>
      </c>
      <c r="D25" t="s">
        <v>14</v>
      </c>
    </row>
    <row r="26" spans="1:20">
      <c r="A26" t="str">
        <f>'Population Definitions'!$A$8</f>
        <v>Population 7</v>
      </c>
      <c r="B26" t="s">
        <v>12</v>
      </c>
      <c r="C26">
        <f t="shared" si="2"/>
        <v>0</v>
      </c>
      <c r="D26" t="s">
        <v>14</v>
      </c>
    </row>
    <row r="28" spans="1:20">
      <c r="A28" t="s">
        <v>36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12</v>
      </c>
      <c r="C29">
        <f t="shared" ref="C29:C35" si="3">IF(SUMPRODUCT(--(E29:T29&lt;&gt;""))=0,0,"N.A.")</f>
        <v>0</v>
      </c>
      <c r="D29" t="s">
        <v>14</v>
      </c>
    </row>
    <row r="30" spans="1:20">
      <c r="A30" t="str">
        <f>'Population Definitions'!$A$3</f>
        <v>Gen 5-14</v>
      </c>
      <c r="B30" t="s">
        <v>12</v>
      </c>
      <c r="C30">
        <f t="shared" si="3"/>
        <v>0</v>
      </c>
      <c r="D30" t="s">
        <v>14</v>
      </c>
    </row>
    <row r="31" spans="1:20">
      <c r="A31" t="str">
        <f>'Population Definitions'!$A$4</f>
        <v>Gen 15-64</v>
      </c>
      <c r="B31" t="s">
        <v>12</v>
      </c>
      <c r="C31">
        <f t="shared" si="3"/>
        <v>0</v>
      </c>
      <c r="D31" t="s">
        <v>14</v>
      </c>
    </row>
    <row r="32" spans="1:20">
      <c r="A32" t="str">
        <f>'Population Definitions'!$A$5</f>
        <v>Gen 65+</v>
      </c>
      <c r="B32" t="s">
        <v>12</v>
      </c>
      <c r="C32">
        <f t="shared" si="3"/>
        <v>0</v>
      </c>
      <c r="D32" t="s">
        <v>14</v>
      </c>
    </row>
    <row r="33" spans="1:20">
      <c r="A33" t="str">
        <f>'Population Definitions'!$A$6</f>
        <v>HIV 15+</v>
      </c>
      <c r="B33" t="s">
        <v>12</v>
      </c>
      <c r="C33">
        <f t="shared" si="3"/>
        <v>0</v>
      </c>
      <c r="D33" t="s">
        <v>14</v>
      </c>
    </row>
    <row r="34" spans="1:20">
      <c r="A34" t="str">
        <f>'Population Definitions'!$A$7</f>
        <v>Prisoners</v>
      </c>
      <c r="B34" t="s">
        <v>12</v>
      </c>
      <c r="C34">
        <f t="shared" si="3"/>
        <v>0</v>
      </c>
      <c r="D34" t="s">
        <v>14</v>
      </c>
    </row>
    <row r="35" spans="1:20">
      <c r="A35" t="str">
        <f>'Population Definitions'!$A$8</f>
        <v>Population 7</v>
      </c>
      <c r="B35" t="s">
        <v>12</v>
      </c>
      <c r="C35">
        <f t="shared" si="3"/>
        <v>0</v>
      </c>
      <c r="D35" t="s">
        <v>14</v>
      </c>
    </row>
    <row r="37" spans="1:20">
      <c r="A37" t="s">
        <v>41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12</v>
      </c>
      <c r="C38">
        <f t="shared" ref="C38:C44" si="4">IF(SUMPRODUCT(--(E38:T38&lt;&gt;""))=0,0,"N.A.")</f>
        <v>0</v>
      </c>
      <c r="D38" t="s">
        <v>14</v>
      </c>
    </row>
    <row r="39" spans="1:20">
      <c r="A39" t="str">
        <f>'Population Definitions'!$A$3</f>
        <v>Gen 5-14</v>
      </c>
      <c r="B39" t="s">
        <v>12</v>
      </c>
      <c r="C39">
        <f t="shared" si="4"/>
        <v>0</v>
      </c>
      <c r="D39" t="s">
        <v>14</v>
      </c>
    </row>
    <row r="40" spans="1:20">
      <c r="A40" t="str">
        <f>'Population Definitions'!$A$4</f>
        <v>Gen 15-64</v>
      </c>
      <c r="B40" t="s">
        <v>12</v>
      </c>
      <c r="C40">
        <f t="shared" si="4"/>
        <v>0</v>
      </c>
      <c r="D40" t="s">
        <v>14</v>
      </c>
    </row>
    <row r="41" spans="1:20">
      <c r="A41" t="str">
        <f>'Population Definitions'!$A$5</f>
        <v>Gen 65+</v>
      </c>
      <c r="B41" t="s">
        <v>12</v>
      </c>
      <c r="C41">
        <f t="shared" si="4"/>
        <v>0</v>
      </c>
      <c r="D41" t="s">
        <v>14</v>
      </c>
    </row>
    <row r="42" spans="1:20">
      <c r="A42" t="str">
        <f>'Population Definitions'!$A$6</f>
        <v>HIV 15+</v>
      </c>
      <c r="B42" t="s">
        <v>12</v>
      </c>
      <c r="C42">
        <f t="shared" si="4"/>
        <v>0</v>
      </c>
      <c r="D42" t="s">
        <v>14</v>
      </c>
    </row>
    <row r="43" spans="1:20">
      <c r="A43" t="str">
        <f>'Population Definitions'!$A$7</f>
        <v>Prisoners</v>
      </c>
      <c r="B43" t="s">
        <v>12</v>
      </c>
      <c r="C43">
        <f t="shared" si="4"/>
        <v>0</v>
      </c>
      <c r="D43" t="s">
        <v>14</v>
      </c>
    </row>
    <row r="44" spans="1:20">
      <c r="A44" t="str">
        <f>'Population Definitions'!$A$8</f>
        <v>Population 7</v>
      </c>
      <c r="B44" t="s">
        <v>12</v>
      </c>
      <c r="C44">
        <f t="shared" si="4"/>
        <v>0</v>
      </c>
      <c r="D44" t="s">
        <v>14</v>
      </c>
    </row>
    <row r="46" spans="1:20">
      <c r="A46" t="s">
        <v>46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12</v>
      </c>
      <c r="C47">
        <f t="shared" ref="C47:C53" si="5">IF(SUMPRODUCT(--(E47:T47&lt;&gt;""))=0,0,"N.A.")</f>
        <v>0</v>
      </c>
      <c r="D47" t="s">
        <v>14</v>
      </c>
    </row>
    <row r="48" spans="1:20">
      <c r="A48" t="str">
        <f>'Population Definitions'!$A$3</f>
        <v>Gen 5-14</v>
      </c>
      <c r="B48" t="s">
        <v>12</v>
      </c>
      <c r="C48">
        <f t="shared" si="5"/>
        <v>0</v>
      </c>
      <c r="D48" t="s">
        <v>14</v>
      </c>
    </row>
    <row r="49" spans="1:20">
      <c r="A49" t="str">
        <f>'Population Definitions'!$A$4</f>
        <v>Gen 15-64</v>
      </c>
      <c r="B49" t="s">
        <v>12</v>
      </c>
      <c r="C49">
        <f t="shared" si="5"/>
        <v>0</v>
      </c>
      <c r="D49" t="s">
        <v>14</v>
      </c>
    </row>
    <row r="50" spans="1:20">
      <c r="A50" t="str">
        <f>'Population Definitions'!$A$5</f>
        <v>Gen 65+</v>
      </c>
      <c r="B50" t="s">
        <v>12</v>
      </c>
      <c r="C50">
        <f t="shared" si="5"/>
        <v>0</v>
      </c>
      <c r="D50" t="s">
        <v>14</v>
      </c>
    </row>
    <row r="51" spans="1:20">
      <c r="A51" t="str">
        <f>'Population Definitions'!$A$6</f>
        <v>HIV 15+</v>
      </c>
      <c r="B51" t="s">
        <v>12</v>
      </c>
      <c r="C51">
        <f t="shared" si="5"/>
        <v>0</v>
      </c>
      <c r="D51" t="s">
        <v>14</v>
      </c>
    </row>
    <row r="52" spans="1:20">
      <c r="A52" t="str">
        <f>'Population Definitions'!$A$7</f>
        <v>Prisoners</v>
      </c>
      <c r="B52" t="s">
        <v>12</v>
      </c>
      <c r="C52">
        <f t="shared" si="5"/>
        <v>0</v>
      </c>
      <c r="D52" t="s">
        <v>14</v>
      </c>
    </row>
    <row r="53" spans="1:20">
      <c r="A53" t="str">
        <f>'Population Definitions'!$A$8</f>
        <v>Population 7</v>
      </c>
      <c r="B53" t="s">
        <v>12</v>
      </c>
      <c r="C53">
        <f t="shared" si="5"/>
        <v>0</v>
      </c>
      <c r="D53" t="s">
        <v>14</v>
      </c>
    </row>
    <row r="55" spans="1:20">
      <c r="A55" t="s">
        <v>50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12</v>
      </c>
      <c r="C56">
        <f t="shared" ref="C56:C62" si="6">IF(SUMPRODUCT(--(E56:T56&lt;&gt;""))=0,0,"N.A.")</f>
        <v>0</v>
      </c>
      <c r="D56" t="s">
        <v>14</v>
      </c>
    </row>
    <row r="57" spans="1:20">
      <c r="A57" t="str">
        <f>'Population Definitions'!$A$3</f>
        <v>Gen 5-14</v>
      </c>
      <c r="B57" t="s">
        <v>12</v>
      </c>
      <c r="C57">
        <f t="shared" si="6"/>
        <v>0</v>
      </c>
      <c r="D57" t="s">
        <v>14</v>
      </c>
    </row>
    <row r="58" spans="1:20">
      <c r="A58" t="str">
        <f>'Population Definitions'!$A$4</f>
        <v>Gen 15-64</v>
      </c>
      <c r="B58" t="s">
        <v>12</v>
      </c>
      <c r="C58">
        <f t="shared" si="6"/>
        <v>0</v>
      </c>
      <c r="D58" t="s">
        <v>14</v>
      </c>
    </row>
    <row r="59" spans="1:20">
      <c r="A59" t="str">
        <f>'Population Definitions'!$A$5</f>
        <v>Gen 65+</v>
      </c>
      <c r="B59" t="s">
        <v>12</v>
      </c>
      <c r="C59">
        <f t="shared" si="6"/>
        <v>0</v>
      </c>
      <c r="D59" t="s">
        <v>14</v>
      </c>
    </row>
    <row r="60" spans="1:20">
      <c r="A60" t="str">
        <f>'Population Definitions'!$A$6</f>
        <v>HIV 15+</v>
      </c>
      <c r="B60" t="s">
        <v>12</v>
      </c>
      <c r="C60">
        <f t="shared" si="6"/>
        <v>0</v>
      </c>
      <c r="D60" t="s">
        <v>14</v>
      </c>
    </row>
    <row r="61" spans="1:20">
      <c r="A61" t="str">
        <f>'Population Definitions'!$A$7</f>
        <v>Prisoners</v>
      </c>
      <c r="B61" t="s">
        <v>12</v>
      </c>
      <c r="C61">
        <f t="shared" si="6"/>
        <v>0</v>
      </c>
      <c r="D61" t="s">
        <v>14</v>
      </c>
    </row>
    <row r="62" spans="1:20">
      <c r="A62" t="str">
        <f>'Population Definitions'!$A$8</f>
        <v>Population 7</v>
      </c>
      <c r="B62" t="s">
        <v>12</v>
      </c>
      <c r="C62">
        <f t="shared" si="6"/>
        <v>0</v>
      </c>
      <c r="D62" t="s">
        <v>14</v>
      </c>
    </row>
    <row r="64" spans="1:20">
      <c r="A64" t="s">
        <v>54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12</v>
      </c>
      <c r="C65">
        <f t="shared" ref="C65:C71" si="7">IF(SUMPRODUCT(--(E65:T65&lt;&gt;""))=0,0,"N.A.")</f>
        <v>0</v>
      </c>
      <c r="D65" t="s">
        <v>14</v>
      </c>
    </row>
    <row r="66" spans="1:20">
      <c r="A66" t="str">
        <f>'Population Definitions'!$A$3</f>
        <v>Gen 5-14</v>
      </c>
      <c r="B66" t="s">
        <v>12</v>
      </c>
      <c r="C66">
        <f t="shared" si="7"/>
        <v>0</v>
      </c>
      <c r="D66" t="s">
        <v>14</v>
      </c>
    </row>
    <row r="67" spans="1:20">
      <c r="A67" t="str">
        <f>'Population Definitions'!$A$4</f>
        <v>Gen 15-64</v>
      </c>
      <c r="B67" t="s">
        <v>12</v>
      </c>
      <c r="C67">
        <f t="shared" si="7"/>
        <v>0</v>
      </c>
      <c r="D67" t="s">
        <v>14</v>
      </c>
    </row>
    <row r="68" spans="1:20">
      <c r="A68" t="str">
        <f>'Population Definitions'!$A$5</f>
        <v>Gen 65+</v>
      </c>
      <c r="B68" t="s">
        <v>12</v>
      </c>
      <c r="C68">
        <f t="shared" si="7"/>
        <v>0</v>
      </c>
      <c r="D68" t="s">
        <v>14</v>
      </c>
    </row>
    <row r="69" spans="1:20">
      <c r="A69" t="str">
        <f>'Population Definitions'!$A$6</f>
        <v>HIV 15+</v>
      </c>
      <c r="B69" t="s">
        <v>12</v>
      </c>
      <c r="C69">
        <f t="shared" si="7"/>
        <v>0</v>
      </c>
      <c r="D69" t="s">
        <v>14</v>
      </c>
    </row>
    <row r="70" spans="1:20">
      <c r="A70" t="str">
        <f>'Population Definitions'!$A$7</f>
        <v>Prisoners</v>
      </c>
      <c r="B70" t="s">
        <v>12</v>
      </c>
      <c r="C70">
        <f t="shared" si="7"/>
        <v>0</v>
      </c>
      <c r="D70" t="s">
        <v>14</v>
      </c>
    </row>
    <row r="71" spans="1:20">
      <c r="A71" t="str">
        <f>'Population Definitions'!$A$8</f>
        <v>Population 7</v>
      </c>
      <c r="B71" t="s">
        <v>12</v>
      </c>
      <c r="C71">
        <f t="shared" si="7"/>
        <v>0</v>
      </c>
      <c r="D71" t="s">
        <v>14</v>
      </c>
    </row>
    <row r="73" spans="1:20">
      <c r="A73" t="s">
        <v>58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12</v>
      </c>
      <c r="C74">
        <f t="shared" ref="C74:C80" si="8">IF(SUMPRODUCT(--(E74:T74&lt;&gt;""))=0,0,"N.A.")</f>
        <v>0</v>
      </c>
      <c r="D74" t="s">
        <v>14</v>
      </c>
    </row>
    <row r="75" spans="1:20">
      <c r="A75" t="str">
        <f>'Population Definitions'!$A$3</f>
        <v>Gen 5-14</v>
      </c>
      <c r="B75" t="s">
        <v>12</v>
      </c>
      <c r="C75">
        <f t="shared" si="8"/>
        <v>0</v>
      </c>
      <c r="D75" t="s">
        <v>14</v>
      </c>
    </row>
    <row r="76" spans="1:20">
      <c r="A76" t="str">
        <f>'Population Definitions'!$A$4</f>
        <v>Gen 15-64</v>
      </c>
      <c r="B76" t="s">
        <v>12</v>
      </c>
      <c r="C76">
        <f t="shared" si="8"/>
        <v>0</v>
      </c>
      <c r="D76" t="s">
        <v>14</v>
      </c>
    </row>
    <row r="77" spans="1:20">
      <c r="A77" t="str">
        <f>'Population Definitions'!$A$5</f>
        <v>Gen 65+</v>
      </c>
      <c r="B77" t="s">
        <v>12</v>
      </c>
      <c r="C77">
        <f t="shared" si="8"/>
        <v>0</v>
      </c>
      <c r="D77" t="s">
        <v>14</v>
      </c>
    </row>
    <row r="78" spans="1:20">
      <c r="A78" t="str">
        <f>'Population Definitions'!$A$6</f>
        <v>HIV 15+</v>
      </c>
      <c r="B78" t="s">
        <v>12</v>
      </c>
      <c r="C78">
        <f t="shared" si="8"/>
        <v>0</v>
      </c>
      <c r="D78" t="s">
        <v>14</v>
      </c>
    </row>
    <row r="79" spans="1:20">
      <c r="A79" t="str">
        <f>'Population Definitions'!$A$7</f>
        <v>Prisoners</v>
      </c>
      <c r="B79" t="s">
        <v>12</v>
      </c>
      <c r="C79">
        <f t="shared" si="8"/>
        <v>0</v>
      </c>
      <c r="D79" t="s">
        <v>14</v>
      </c>
    </row>
    <row r="80" spans="1:20">
      <c r="A80" t="str">
        <f>'Population Definitions'!$A$8</f>
        <v>Population 7</v>
      </c>
      <c r="B80" t="s">
        <v>12</v>
      </c>
      <c r="C80">
        <f t="shared" si="8"/>
        <v>0</v>
      </c>
      <c r="D80" t="s">
        <v>14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92" workbookViewId="0">
      <selection activeCell="S111" sqref="S111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20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12</v>
      </c>
      <c r="C2">
        <f t="shared" ref="C2:C8" si="0">IF(SUMPRODUCT(--(E2:T2&lt;&gt;""))=0,0,"N.A.")</f>
        <v>0</v>
      </c>
      <c r="D2" t="s">
        <v>14</v>
      </c>
    </row>
    <row r="3" spans="1:20">
      <c r="A3" t="str">
        <f>'Population Definitions'!$A$3</f>
        <v>Gen 5-14</v>
      </c>
      <c r="B3" t="s">
        <v>12</v>
      </c>
      <c r="C3">
        <f t="shared" si="0"/>
        <v>0</v>
      </c>
      <c r="D3" t="s">
        <v>14</v>
      </c>
    </row>
    <row r="4" spans="1:20">
      <c r="A4" t="str">
        <f>'Population Definitions'!$A$4</f>
        <v>Gen 15-64</v>
      </c>
      <c r="B4" t="s">
        <v>12</v>
      </c>
      <c r="C4">
        <f t="shared" si="0"/>
        <v>0</v>
      </c>
      <c r="D4" t="s">
        <v>14</v>
      </c>
    </row>
    <row r="5" spans="1:20">
      <c r="A5" t="str">
        <f>'Population Definitions'!$A$5</f>
        <v>Gen 65+</v>
      </c>
      <c r="B5" t="s">
        <v>12</v>
      </c>
      <c r="C5">
        <f t="shared" si="0"/>
        <v>0</v>
      </c>
      <c r="D5" t="s">
        <v>14</v>
      </c>
    </row>
    <row r="6" spans="1:20">
      <c r="A6" t="str">
        <f>'Population Definitions'!$A$6</f>
        <v>HIV 15+</v>
      </c>
      <c r="B6" t="s">
        <v>12</v>
      </c>
      <c r="C6">
        <f t="shared" si="0"/>
        <v>0</v>
      </c>
      <c r="D6" t="s">
        <v>14</v>
      </c>
    </row>
    <row r="7" spans="1:20">
      <c r="A7" t="str">
        <f>'Population Definitions'!$A$7</f>
        <v>Prisoners</v>
      </c>
      <c r="B7" t="s">
        <v>12</v>
      </c>
      <c r="C7">
        <f t="shared" si="0"/>
        <v>0</v>
      </c>
      <c r="D7" t="s">
        <v>14</v>
      </c>
    </row>
    <row r="8" spans="1:20">
      <c r="A8" t="str">
        <f>'Population Definitions'!$A$8</f>
        <v>Population 7</v>
      </c>
      <c r="B8" t="s">
        <v>12</v>
      </c>
      <c r="C8">
        <f t="shared" si="0"/>
        <v>0</v>
      </c>
      <c r="D8" t="s">
        <v>14</v>
      </c>
    </row>
    <row r="10" spans="1:20">
      <c r="A10" t="s">
        <v>29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12</v>
      </c>
      <c r="C11">
        <f t="shared" ref="C11:C17" si="1">IF(SUMPRODUCT(--(E11:T11&lt;&gt;""))=0,0,"N.A.")</f>
        <v>0</v>
      </c>
      <c r="D11" t="s">
        <v>14</v>
      </c>
    </row>
    <row r="12" spans="1:20">
      <c r="A12" t="str">
        <f>'Population Definitions'!$A$3</f>
        <v>Gen 5-14</v>
      </c>
      <c r="B12" t="s">
        <v>12</v>
      </c>
      <c r="C12">
        <f t="shared" si="1"/>
        <v>0</v>
      </c>
      <c r="D12" t="s">
        <v>14</v>
      </c>
    </row>
    <row r="13" spans="1:20">
      <c r="A13" t="str">
        <f>'Population Definitions'!$A$4</f>
        <v>Gen 15-64</v>
      </c>
      <c r="B13" t="s">
        <v>12</v>
      </c>
      <c r="C13">
        <f t="shared" si="1"/>
        <v>0</v>
      </c>
      <c r="D13" t="s">
        <v>14</v>
      </c>
    </row>
    <row r="14" spans="1:20">
      <c r="A14" t="str">
        <f>'Population Definitions'!$A$5</f>
        <v>Gen 65+</v>
      </c>
      <c r="B14" t="s">
        <v>12</v>
      </c>
      <c r="C14">
        <f t="shared" si="1"/>
        <v>0</v>
      </c>
      <c r="D14" t="s">
        <v>14</v>
      </c>
    </row>
    <row r="15" spans="1:20">
      <c r="A15" t="str">
        <f>'Population Definitions'!$A$6</f>
        <v>HIV 15+</v>
      </c>
      <c r="B15" t="s">
        <v>12</v>
      </c>
      <c r="C15">
        <f t="shared" si="1"/>
        <v>0</v>
      </c>
      <c r="D15" t="s">
        <v>14</v>
      </c>
    </row>
    <row r="16" spans="1:20">
      <c r="A16" t="str">
        <f>'Population Definitions'!$A$7</f>
        <v>Prisoners</v>
      </c>
      <c r="B16" t="s">
        <v>12</v>
      </c>
      <c r="C16">
        <f t="shared" si="1"/>
        <v>0</v>
      </c>
      <c r="D16" t="s">
        <v>14</v>
      </c>
    </row>
    <row r="17" spans="1:20">
      <c r="A17" t="str">
        <f>'Population Definitions'!$A$8</f>
        <v>Population 7</v>
      </c>
      <c r="B17" t="s">
        <v>12</v>
      </c>
      <c r="C17">
        <f t="shared" si="1"/>
        <v>0</v>
      </c>
      <c r="D17" t="s">
        <v>14</v>
      </c>
    </row>
    <row r="19" spans="1:20">
      <c r="A19" t="s">
        <v>32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13</v>
      </c>
      <c r="C20">
        <f t="shared" ref="C20:C26" si="2">IF(SUMPRODUCT(--(E20:T20&lt;&gt;""))=0,0,"N.A.")</f>
        <v>0</v>
      </c>
      <c r="D20" t="s">
        <v>14</v>
      </c>
    </row>
    <row r="21" spans="1:20">
      <c r="A21" t="str">
        <f>'Population Definitions'!$A$3</f>
        <v>Gen 5-14</v>
      </c>
      <c r="B21" t="s">
        <v>13</v>
      </c>
      <c r="C21">
        <f t="shared" si="2"/>
        <v>0</v>
      </c>
      <c r="D21" t="s">
        <v>14</v>
      </c>
    </row>
    <row r="22" spans="1:20">
      <c r="A22" t="str">
        <f>'Population Definitions'!$A$4</f>
        <v>Gen 15-64</v>
      </c>
      <c r="B22" t="s">
        <v>13</v>
      </c>
      <c r="C22">
        <f t="shared" si="2"/>
        <v>0</v>
      </c>
      <c r="D22" t="s">
        <v>14</v>
      </c>
    </row>
    <row r="23" spans="1:20">
      <c r="A23" t="str">
        <f>'Population Definitions'!$A$5</f>
        <v>Gen 65+</v>
      </c>
      <c r="B23" t="s">
        <v>13</v>
      </c>
      <c r="C23">
        <f t="shared" si="2"/>
        <v>0</v>
      </c>
      <c r="D23" t="s">
        <v>14</v>
      </c>
    </row>
    <row r="24" spans="1:20">
      <c r="A24" t="str">
        <f>'Population Definitions'!$A$6</f>
        <v>HIV 15+</v>
      </c>
      <c r="B24" t="s">
        <v>13</v>
      </c>
      <c r="C24">
        <f t="shared" si="2"/>
        <v>0</v>
      </c>
      <c r="D24" t="s">
        <v>14</v>
      </c>
    </row>
    <row r="25" spans="1:20">
      <c r="A25" t="str">
        <f>'Population Definitions'!$A$7</f>
        <v>Prisoners</v>
      </c>
      <c r="B25" t="s">
        <v>13</v>
      </c>
      <c r="C25">
        <f t="shared" si="2"/>
        <v>0</v>
      </c>
      <c r="D25" t="s">
        <v>14</v>
      </c>
    </row>
    <row r="26" spans="1:20">
      <c r="A26" t="str">
        <f>'Population Definitions'!$A$8</f>
        <v>Population 7</v>
      </c>
      <c r="B26" t="s">
        <v>13</v>
      </c>
      <c r="C26">
        <f t="shared" si="2"/>
        <v>0</v>
      </c>
      <c r="D26" t="s">
        <v>14</v>
      </c>
    </row>
    <row r="28" spans="1:20">
      <c r="A28" t="s">
        <v>37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13</v>
      </c>
      <c r="C29">
        <f t="shared" ref="C29:C35" si="3">IF(SUMPRODUCT(--(E29:T29&lt;&gt;""))=0,0,"N.A.")</f>
        <v>0</v>
      </c>
      <c r="D29" t="s">
        <v>14</v>
      </c>
    </row>
    <row r="30" spans="1:20">
      <c r="A30" t="str">
        <f>'Population Definitions'!$A$3</f>
        <v>Gen 5-14</v>
      </c>
      <c r="B30" t="s">
        <v>13</v>
      </c>
      <c r="C30">
        <f t="shared" si="3"/>
        <v>0</v>
      </c>
      <c r="D30" t="s">
        <v>14</v>
      </c>
    </row>
    <row r="31" spans="1:20">
      <c r="A31" t="str">
        <f>'Population Definitions'!$A$4</f>
        <v>Gen 15-64</v>
      </c>
      <c r="B31" t="s">
        <v>13</v>
      </c>
      <c r="C31">
        <f t="shared" si="3"/>
        <v>0</v>
      </c>
      <c r="D31" t="s">
        <v>14</v>
      </c>
    </row>
    <row r="32" spans="1:20">
      <c r="A32" t="str">
        <f>'Population Definitions'!$A$5</f>
        <v>Gen 65+</v>
      </c>
      <c r="B32" t="s">
        <v>13</v>
      </c>
      <c r="C32">
        <f t="shared" si="3"/>
        <v>0</v>
      </c>
      <c r="D32" t="s">
        <v>14</v>
      </c>
    </row>
    <row r="33" spans="1:20">
      <c r="A33" t="str">
        <f>'Population Definitions'!$A$6</f>
        <v>HIV 15+</v>
      </c>
      <c r="B33" t="s">
        <v>13</v>
      </c>
      <c r="C33">
        <f t="shared" si="3"/>
        <v>0</v>
      </c>
      <c r="D33" t="s">
        <v>14</v>
      </c>
    </row>
    <row r="34" spans="1:20">
      <c r="A34" t="str">
        <f>'Population Definitions'!$A$7</f>
        <v>Prisoners</v>
      </c>
      <c r="B34" t="s">
        <v>13</v>
      </c>
      <c r="C34">
        <f t="shared" si="3"/>
        <v>0</v>
      </c>
      <c r="D34" t="s">
        <v>14</v>
      </c>
    </row>
    <row r="35" spans="1:20">
      <c r="A35" t="str">
        <f>'Population Definitions'!$A$8</f>
        <v>Population 7</v>
      </c>
      <c r="B35" t="s">
        <v>13</v>
      </c>
      <c r="C35">
        <f t="shared" si="3"/>
        <v>0</v>
      </c>
      <c r="D35" t="s">
        <v>14</v>
      </c>
    </row>
    <row r="37" spans="1:20">
      <c r="A37" t="s">
        <v>42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13</v>
      </c>
      <c r="C38">
        <f t="shared" ref="C38:C44" si="4">IF(SUMPRODUCT(--(E38:T38&lt;&gt;""))=0,0,"N.A.")</f>
        <v>0</v>
      </c>
      <c r="D38" t="s">
        <v>14</v>
      </c>
    </row>
    <row r="39" spans="1:20">
      <c r="A39" t="str">
        <f>'Population Definitions'!$A$3</f>
        <v>Gen 5-14</v>
      </c>
      <c r="B39" t="s">
        <v>13</v>
      </c>
      <c r="C39">
        <f t="shared" si="4"/>
        <v>0</v>
      </c>
      <c r="D39" t="s">
        <v>14</v>
      </c>
    </row>
    <row r="40" spans="1:20">
      <c r="A40" t="str">
        <f>'Population Definitions'!$A$4</f>
        <v>Gen 15-64</v>
      </c>
      <c r="B40" t="s">
        <v>13</v>
      </c>
      <c r="C40">
        <f t="shared" si="4"/>
        <v>0</v>
      </c>
      <c r="D40" t="s">
        <v>14</v>
      </c>
    </row>
    <row r="41" spans="1:20">
      <c r="A41" t="str">
        <f>'Population Definitions'!$A$5</f>
        <v>Gen 65+</v>
      </c>
      <c r="B41" t="s">
        <v>13</v>
      </c>
      <c r="C41">
        <f t="shared" si="4"/>
        <v>0</v>
      </c>
      <c r="D41" t="s">
        <v>14</v>
      </c>
    </row>
    <row r="42" spans="1:20">
      <c r="A42" t="str">
        <f>'Population Definitions'!$A$6</f>
        <v>HIV 15+</v>
      </c>
      <c r="B42" t="s">
        <v>13</v>
      </c>
      <c r="C42">
        <f t="shared" si="4"/>
        <v>0</v>
      </c>
      <c r="D42" t="s">
        <v>14</v>
      </c>
    </row>
    <row r="43" spans="1:20">
      <c r="A43" t="str">
        <f>'Population Definitions'!$A$7</f>
        <v>Prisoners</v>
      </c>
      <c r="B43" t="s">
        <v>13</v>
      </c>
      <c r="C43">
        <f t="shared" si="4"/>
        <v>0</v>
      </c>
      <c r="D43" t="s">
        <v>14</v>
      </c>
    </row>
    <row r="44" spans="1:20">
      <c r="A44" t="str">
        <f>'Population Definitions'!$A$8</f>
        <v>Population 7</v>
      </c>
      <c r="B44" t="s">
        <v>13</v>
      </c>
      <c r="C44">
        <f t="shared" si="4"/>
        <v>0</v>
      </c>
      <c r="D44" t="s">
        <v>14</v>
      </c>
    </row>
    <row r="46" spans="1:20">
      <c r="A46" t="s">
        <v>47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13</v>
      </c>
      <c r="C47">
        <f t="shared" ref="C47:C53" si="5">IF(SUMPRODUCT(--(E47:T47&lt;&gt;""))=0,0,"N.A.")</f>
        <v>0</v>
      </c>
      <c r="D47" t="s">
        <v>14</v>
      </c>
    </row>
    <row r="48" spans="1:20">
      <c r="A48" t="str">
        <f>'Population Definitions'!$A$3</f>
        <v>Gen 5-14</v>
      </c>
      <c r="B48" t="s">
        <v>13</v>
      </c>
      <c r="C48">
        <f t="shared" si="5"/>
        <v>0</v>
      </c>
      <c r="D48" t="s">
        <v>14</v>
      </c>
    </row>
    <row r="49" spans="1:20">
      <c r="A49" t="str">
        <f>'Population Definitions'!$A$4</f>
        <v>Gen 15-64</v>
      </c>
      <c r="B49" t="s">
        <v>13</v>
      </c>
      <c r="C49">
        <f t="shared" si="5"/>
        <v>0</v>
      </c>
      <c r="D49" t="s">
        <v>14</v>
      </c>
    </row>
    <row r="50" spans="1:20">
      <c r="A50" t="str">
        <f>'Population Definitions'!$A$5</f>
        <v>Gen 65+</v>
      </c>
      <c r="B50" t="s">
        <v>13</v>
      </c>
      <c r="C50">
        <f t="shared" si="5"/>
        <v>0</v>
      </c>
      <c r="D50" t="s">
        <v>14</v>
      </c>
    </row>
    <row r="51" spans="1:20">
      <c r="A51" t="str">
        <f>'Population Definitions'!$A$6</f>
        <v>HIV 15+</v>
      </c>
      <c r="B51" t="s">
        <v>13</v>
      </c>
      <c r="C51">
        <f t="shared" si="5"/>
        <v>0</v>
      </c>
      <c r="D51" t="s">
        <v>14</v>
      </c>
    </row>
    <row r="52" spans="1:20">
      <c r="A52" t="str">
        <f>'Population Definitions'!$A$7</f>
        <v>Prisoners</v>
      </c>
      <c r="B52" t="s">
        <v>13</v>
      </c>
      <c r="C52">
        <f t="shared" si="5"/>
        <v>0</v>
      </c>
      <c r="D52" t="s">
        <v>14</v>
      </c>
    </row>
    <row r="53" spans="1:20">
      <c r="A53" t="str">
        <f>'Population Definitions'!$A$8</f>
        <v>Population 7</v>
      </c>
      <c r="B53" t="s">
        <v>13</v>
      </c>
      <c r="C53">
        <f t="shared" si="5"/>
        <v>0</v>
      </c>
      <c r="D53" t="s">
        <v>14</v>
      </c>
    </row>
    <row r="55" spans="1:20">
      <c r="A55" t="s">
        <v>51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13</v>
      </c>
      <c r="C56">
        <f t="shared" ref="C56:C62" si="6">IF(SUMPRODUCT(--(E56:T56&lt;&gt;""))=0,0,"N.A.")</f>
        <v>0</v>
      </c>
      <c r="D56" t="s">
        <v>14</v>
      </c>
    </row>
    <row r="57" spans="1:20">
      <c r="A57" t="str">
        <f>'Population Definitions'!$A$3</f>
        <v>Gen 5-14</v>
      </c>
      <c r="B57" t="s">
        <v>13</v>
      </c>
      <c r="C57">
        <f t="shared" si="6"/>
        <v>0</v>
      </c>
      <c r="D57" t="s">
        <v>14</v>
      </c>
    </row>
    <row r="58" spans="1:20">
      <c r="A58" t="str">
        <f>'Population Definitions'!$A$4</f>
        <v>Gen 15-64</v>
      </c>
      <c r="B58" t="s">
        <v>13</v>
      </c>
      <c r="C58">
        <f t="shared" si="6"/>
        <v>0</v>
      </c>
      <c r="D58" t="s">
        <v>14</v>
      </c>
    </row>
    <row r="59" spans="1:20">
      <c r="A59" t="str">
        <f>'Population Definitions'!$A$5</f>
        <v>Gen 65+</v>
      </c>
      <c r="B59" t="s">
        <v>13</v>
      </c>
      <c r="C59">
        <f t="shared" si="6"/>
        <v>0</v>
      </c>
      <c r="D59" t="s">
        <v>14</v>
      </c>
    </row>
    <row r="60" spans="1:20">
      <c r="A60" t="str">
        <f>'Population Definitions'!$A$6</f>
        <v>HIV 15+</v>
      </c>
      <c r="B60" t="s">
        <v>13</v>
      </c>
      <c r="C60">
        <f t="shared" si="6"/>
        <v>0</v>
      </c>
      <c r="D60" t="s">
        <v>14</v>
      </c>
    </row>
    <row r="61" spans="1:20">
      <c r="A61" t="str">
        <f>'Population Definitions'!$A$7</f>
        <v>Prisoners</v>
      </c>
      <c r="B61" t="s">
        <v>13</v>
      </c>
      <c r="C61">
        <f t="shared" si="6"/>
        <v>0</v>
      </c>
      <c r="D61" t="s">
        <v>14</v>
      </c>
    </row>
    <row r="62" spans="1:20">
      <c r="A62" t="str">
        <f>'Population Definitions'!$A$8</f>
        <v>Population 7</v>
      </c>
      <c r="B62" t="s">
        <v>13</v>
      </c>
      <c r="C62">
        <f t="shared" si="6"/>
        <v>0</v>
      </c>
      <c r="D62" t="s">
        <v>14</v>
      </c>
    </row>
    <row r="64" spans="1:20">
      <c r="A64" t="s">
        <v>55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13</v>
      </c>
      <c r="C65">
        <f t="shared" ref="C65:C71" si="7">IF(SUMPRODUCT(--(E65:T65&lt;&gt;""))=0,0,"N.A.")</f>
        <v>0</v>
      </c>
      <c r="D65" t="s">
        <v>14</v>
      </c>
    </row>
    <row r="66" spans="1:20">
      <c r="A66" t="str">
        <f>'Population Definitions'!$A$3</f>
        <v>Gen 5-14</v>
      </c>
      <c r="B66" t="s">
        <v>13</v>
      </c>
      <c r="C66">
        <f t="shared" si="7"/>
        <v>0</v>
      </c>
      <c r="D66" t="s">
        <v>14</v>
      </c>
    </row>
    <row r="67" spans="1:20">
      <c r="A67" t="str">
        <f>'Population Definitions'!$A$4</f>
        <v>Gen 15-64</v>
      </c>
      <c r="B67" t="s">
        <v>13</v>
      </c>
      <c r="C67">
        <f t="shared" si="7"/>
        <v>0</v>
      </c>
      <c r="D67" t="s">
        <v>14</v>
      </c>
    </row>
    <row r="68" spans="1:20">
      <c r="A68" t="str">
        <f>'Population Definitions'!$A$5</f>
        <v>Gen 65+</v>
      </c>
      <c r="B68" t="s">
        <v>13</v>
      </c>
      <c r="C68">
        <f t="shared" si="7"/>
        <v>0</v>
      </c>
      <c r="D68" t="s">
        <v>14</v>
      </c>
    </row>
    <row r="69" spans="1:20">
      <c r="A69" t="str">
        <f>'Population Definitions'!$A$6</f>
        <v>HIV 15+</v>
      </c>
      <c r="B69" t="s">
        <v>13</v>
      </c>
      <c r="C69">
        <f t="shared" si="7"/>
        <v>0</v>
      </c>
      <c r="D69" t="s">
        <v>14</v>
      </c>
    </row>
    <row r="70" spans="1:20">
      <c r="A70" t="str">
        <f>'Population Definitions'!$A$7</f>
        <v>Prisoners</v>
      </c>
      <c r="B70" t="s">
        <v>13</v>
      </c>
      <c r="C70">
        <f t="shared" si="7"/>
        <v>0</v>
      </c>
      <c r="D70" t="s">
        <v>14</v>
      </c>
    </row>
    <row r="71" spans="1:20">
      <c r="A71" t="str">
        <f>'Population Definitions'!$A$8</f>
        <v>Population 7</v>
      </c>
      <c r="B71" t="s">
        <v>13</v>
      </c>
      <c r="C71">
        <f t="shared" si="7"/>
        <v>0</v>
      </c>
      <c r="D71" t="s">
        <v>14</v>
      </c>
    </row>
    <row r="73" spans="1:20">
      <c r="A73" t="s">
        <v>59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13</v>
      </c>
      <c r="C74">
        <f t="shared" ref="C74:C80" si="8">IF(SUMPRODUCT(--(E74:T74&lt;&gt;""))=0,0,"N.A.")</f>
        <v>0</v>
      </c>
      <c r="D74" t="s">
        <v>14</v>
      </c>
    </row>
    <row r="75" spans="1:20">
      <c r="A75" t="str">
        <f>'Population Definitions'!$A$3</f>
        <v>Gen 5-14</v>
      </c>
      <c r="B75" t="s">
        <v>13</v>
      </c>
      <c r="C75">
        <f t="shared" si="8"/>
        <v>0</v>
      </c>
      <c r="D75" t="s">
        <v>14</v>
      </c>
    </row>
    <row r="76" spans="1:20">
      <c r="A76" t="str">
        <f>'Population Definitions'!$A$4</f>
        <v>Gen 15-64</v>
      </c>
      <c r="B76" t="s">
        <v>13</v>
      </c>
      <c r="C76">
        <f t="shared" si="8"/>
        <v>0</v>
      </c>
      <c r="D76" t="s">
        <v>14</v>
      </c>
    </row>
    <row r="77" spans="1:20">
      <c r="A77" t="str">
        <f>'Population Definitions'!$A$5</f>
        <v>Gen 65+</v>
      </c>
      <c r="B77" t="s">
        <v>13</v>
      </c>
      <c r="C77">
        <f t="shared" si="8"/>
        <v>0</v>
      </c>
      <c r="D77" t="s">
        <v>14</v>
      </c>
    </row>
    <row r="78" spans="1:20">
      <c r="A78" t="str">
        <f>'Population Definitions'!$A$6</f>
        <v>HIV 15+</v>
      </c>
      <c r="B78" t="s">
        <v>13</v>
      </c>
      <c r="C78">
        <f t="shared" si="8"/>
        <v>0</v>
      </c>
      <c r="D78" t="s">
        <v>14</v>
      </c>
    </row>
    <row r="79" spans="1:20">
      <c r="A79" t="str">
        <f>'Population Definitions'!$A$7</f>
        <v>Prisoners</v>
      </c>
      <c r="B79" t="s">
        <v>13</v>
      </c>
      <c r="C79">
        <f t="shared" si="8"/>
        <v>0</v>
      </c>
      <c r="D79" t="s">
        <v>14</v>
      </c>
    </row>
    <row r="80" spans="1:20">
      <c r="A80" t="str">
        <f>'Population Definitions'!$A$8</f>
        <v>Population 7</v>
      </c>
      <c r="B80" t="s">
        <v>13</v>
      </c>
      <c r="C80">
        <f t="shared" si="8"/>
        <v>0</v>
      </c>
      <c r="D80" t="s">
        <v>14</v>
      </c>
    </row>
    <row r="82" spans="1:20">
      <c r="A82" t="s">
        <v>61</v>
      </c>
      <c r="B82" t="s">
        <v>10</v>
      </c>
      <c r="C82" t="s">
        <v>11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13</v>
      </c>
      <c r="C83">
        <f t="shared" ref="C83:C89" si="9">IF(SUMPRODUCT(--(E83:T83&lt;&gt;""))=0,0,"N.A.")</f>
        <v>0</v>
      </c>
      <c r="D83" t="s">
        <v>14</v>
      </c>
    </row>
    <row r="84" spans="1:20">
      <c r="A84" t="str">
        <f>'Population Definitions'!$A$3</f>
        <v>Gen 5-14</v>
      </c>
      <c r="B84" t="s">
        <v>13</v>
      </c>
      <c r="C84">
        <f t="shared" si="9"/>
        <v>0</v>
      </c>
      <c r="D84" t="s">
        <v>14</v>
      </c>
    </row>
    <row r="85" spans="1:20">
      <c r="A85" t="str">
        <f>'Population Definitions'!$A$4</f>
        <v>Gen 15-64</v>
      </c>
      <c r="B85" t="s">
        <v>13</v>
      </c>
      <c r="C85">
        <f t="shared" si="9"/>
        <v>0</v>
      </c>
      <c r="D85" t="s">
        <v>14</v>
      </c>
    </row>
    <row r="86" spans="1:20">
      <c r="A86" t="str">
        <f>'Population Definitions'!$A$5</f>
        <v>Gen 65+</v>
      </c>
      <c r="B86" t="s">
        <v>13</v>
      </c>
      <c r="C86">
        <f t="shared" si="9"/>
        <v>0</v>
      </c>
      <c r="D86" t="s">
        <v>14</v>
      </c>
    </row>
    <row r="87" spans="1:20">
      <c r="A87" t="str">
        <f>'Population Definitions'!$A$6</f>
        <v>HIV 15+</v>
      </c>
      <c r="B87" t="s">
        <v>13</v>
      </c>
      <c r="C87">
        <f t="shared" si="9"/>
        <v>0</v>
      </c>
      <c r="D87" t="s">
        <v>14</v>
      </c>
    </row>
    <row r="88" spans="1:20">
      <c r="A88" t="str">
        <f>'Population Definitions'!$A$7</f>
        <v>Prisoners</v>
      </c>
      <c r="B88" t="s">
        <v>13</v>
      </c>
      <c r="C88">
        <f t="shared" si="9"/>
        <v>0</v>
      </c>
      <c r="D88" t="s">
        <v>14</v>
      </c>
    </row>
    <row r="89" spans="1:20">
      <c r="A89" t="str">
        <f>'Population Definitions'!$A$8</f>
        <v>Population 7</v>
      </c>
      <c r="B89" t="s">
        <v>13</v>
      </c>
      <c r="C89">
        <f t="shared" si="9"/>
        <v>0</v>
      </c>
      <c r="D89" t="s">
        <v>14</v>
      </c>
    </row>
    <row r="91" spans="1:20">
      <c r="A91" t="s">
        <v>62</v>
      </c>
      <c r="B91" t="s">
        <v>10</v>
      </c>
      <c r="C91" t="s">
        <v>11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13</v>
      </c>
      <c r="C92">
        <f t="shared" ref="C92:C98" si="10">IF(SUMPRODUCT(--(E92:T92&lt;&gt;""))=0,0,"N.A.")</f>
        <v>0</v>
      </c>
      <c r="D92" t="s">
        <v>14</v>
      </c>
    </row>
    <row r="93" spans="1:20">
      <c r="A93" t="str">
        <f>'Population Definitions'!$A$3</f>
        <v>Gen 5-14</v>
      </c>
      <c r="B93" t="s">
        <v>13</v>
      </c>
      <c r="C93">
        <f t="shared" si="10"/>
        <v>0</v>
      </c>
      <c r="D93" t="s">
        <v>14</v>
      </c>
    </row>
    <row r="94" spans="1:20">
      <c r="A94" t="str">
        <f>'Population Definitions'!$A$4</f>
        <v>Gen 15-64</v>
      </c>
      <c r="B94" t="s">
        <v>13</v>
      </c>
      <c r="C94">
        <f t="shared" si="10"/>
        <v>0</v>
      </c>
      <c r="D94" t="s">
        <v>14</v>
      </c>
    </row>
    <row r="95" spans="1:20">
      <c r="A95" t="str">
        <f>'Population Definitions'!$A$5</f>
        <v>Gen 65+</v>
      </c>
      <c r="B95" t="s">
        <v>13</v>
      </c>
      <c r="C95">
        <f t="shared" si="10"/>
        <v>0</v>
      </c>
      <c r="D95" t="s">
        <v>14</v>
      </c>
    </row>
    <row r="96" spans="1:20">
      <c r="A96" t="str">
        <f>'Population Definitions'!$A$6</f>
        <v>HIV 15+</v>
      </c>
      <c r="B96" t="s">
        <v>13</v>
      </c>
      <c r="C96">
        <f t="shared" si="10"/>
        <v>0</v>
      </c>
      <c r="D96" t="s">
        <v>14</v>
      </c>
    </row>
    <row r="97" spans="1:20">
      <c r="A97" t="str">
        <f>'Population Definitions'!$A$7</f>
        <v>Prisoners</v>
      </c>
      <c r="B97" t="s">
        <v>13</v>
      </c>
      <c r="C97">
        <f t="shared" si="10"/>
        <v>0</v>
      </c>
      <c r="D97" t="s">
        <v>14</v>
      </c>
    </row>
    <row r="98" spans="1:20">
      <c r="A98" t="str">
        <f>'Population Definitions'!$A$8</f>
        <v>Population 7</v>
      </c>
      <c r="B98" t="s">
        <v>13</v>
      </c>
      <c r="C98">
        <f t="shared" si="10"/>
        <v>0</v>
      </c>
      <c r="D98" t="s">
        <v>14</v>
      </c>
    </row>
    <row r="100" spans="1:20">
      <c r="A100" t="s">
        <v>63</v>
      </c>
      <c r="B100" t="s">
        <v>10</v>
      </c>
      <c r="C100" t="s">
        <v>11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13</v>
      </c>
      <c r="C101">
        <f t="shared" ref="C101:C107" si="11">IF(SUMPRODUCT(--(E101:T101&lt;&gt;""))=0,0,"N.A.")</f>
        <v>0</v>
      </c>
      <c r="D101" t="s">
        <v>14</v>
      </c>
    </row>
    <row r="102" spans="1:20">
      <c r="A102" t="str">
        <f>'Population Definitions'!$A$3</f>
        <v>Gen 5-14</v>
      </c>
      <c r="B102" t="s">
        <v>13</v>
      </c>
      <c r="C102">
        <f t="shared" si="11"/>
        <v>0</v>
      </c>
      <c r="D102" t="s">
        <v>14</v>
      </c>
    </row>
    <row r="103" spans="1:20">
      <c r="A103" t="str">
        <f>'Population Definitions'!$A$4</f>
        <v>Gen 15-64</v>
      </c>
      <c r="B103" t="s">
        <v>13</v>
      </c>
      <c r="C103">
        <f t="shared" si="11"/>
        <v>0</v>
      </c>
      <c r="D103" t="s">
        <v>14</v>
      </c>
    </row>
    <row r="104" spans="1:20">
      <c r="A104" t="str">
        <f>'Population Definitions'!$A$5</f>
        <v>Gen 65+</v>
      </c>
      <c r="B104" t="s">
        <v>13</v>
      </c>
      <c r="C104">
        <f t="shared" si="11"/>
        <v>0</v>
      </c>
      <c r="D104" t="s">
        <v>14</v>
      </c>
    </row>
    <row r="105" spans="1:20">
      <c r="A105" t="str">
        <f>'Population Definitions'!$A$6</f>
        <v>HIV 15+</v>
      </c>
      <c r="B105" t="s">
        <v>13</v>
      </c>
      <c r="C105">
        <f t="shared" si="11"/>
        <v>0</v>
      </c>
      <c r="D105" t="s">
        <v>14</v>
      </c>
    </row>
    <row r="106" spans="1:20">
      <c r="A106" t="str">
        <f>'Population Definitions'!$A$7</f>
        <v>Prisoners</v>
      </c>
      <c r="B106" t="s">
        <v>13</v>
      </c>
      <c r="C106">
        <f t="shared" si="11"/>
        <v>0</v>
      </c>
      <c r="D106" t="s">
        <v>14</v>
      </c>
    </row>
    <row r="107" spans="1:20">
      <c r="A107" t="str">
        <f>'Population Definitions'!$A$8</f>
        <v>Population 7</v>
      </c>
      <c r="B107" t="s">
        <v>13</v>
      </c>
      <c r="C107">
        <f t="shared" si="11"/>
        <v>0</v>
      </c>
      <c r="D107" t="s">
        <v>14</v>
      </c>
    </row>
    <row r="109" spans="1:20">
      <c r="A109" t="s">
        <v>64</v>
      </c>
      <c r="B109" t="s">
        <v>10</v>
      </c>
      <c r="C109" t="s">
        <v>11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13</v>
      </c>
      <c r="C110">
        <v>50000</v>
      </c>
      <c r="D110" t="s">
        <v>14</v>
      </c>
    </row>
    <row r="111" spans="1:20">
      <c r="A111" t="str">
        <f>'Population Definitions'!$A$3</f>
        <v>Gen 5-14</v>
      </c>
      <c r="B111" t="s">
        <v>13</v>
      </c>
      <c r="C111">
        <v>0</v>
      </c>
      <c r="D111" t="s">
        <v>14</v>
      </c>
    </row>
    <row r="112" spans="1:20">
      <c r="A112" t="str">
        <f>'Population Definitions'!$A$4</f>
        <v>Gen 15-64</v>
      </c>
      <c r="B112" t="s">
        <v>13</v>
      </c>
      <c r="C112">
        <v>0</v>
      </c>
      <c r="D112" t="s">
        <v>14</v>
      </c>
    </row>
    <row r="113" spans="1:4">
      <c r="A113" t="str">
        <f>'Population Definitions'!$A$5</f>
        <v>Gen 65+</v>
      </c>
      <c r="B113" t="s">
        <v>13</v>
      </c>
      <c r="C113">
        <v>0</v>
      </c>
      <c r="D113" t="s">
        <v>14</v>
      </c>
    </row>
    <row r="114" spans="1:4">
      <c r="A114" t="str">
        <f>'Population Definitions'!$A$6</f>
        <v>HIV 15+</v>
      </c>
      <c r="B114" t="s">
        <v>13</v>
      </c>
      <c r="C114">
        <v>0</v>
      </c>
      <c r="D114" t="s">
        <v>14</v>
      </c>
    </row>
    <row r="115" spans="1:4">
      <c r="A115" t="str">
        <f>'Population Definitions'!$A$7</f>
        <v>Prisoners</v>
      </c>
      <c r="B115" t="s">
        <v>13</v>
      </c>
      <c r="C115">
        <v>0</v>
      </c>
      <c r="D115" t="s">
        <v>14</v>
      </c>
    </row>
    <row r="116" spans="1:4">
      <c r="A116" t="str">
        <f>'Population Definitions'!$A$8</f>
        <v>Population 7</v>
      </c>
      <c r="B116" t="s">
        <v>13</v>
      </c>
      <c r="C116">
        <v>0</v>
      </c>
      <c r="D116" t="s">
        <v>14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85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84</v>
      </c>
      <c r="C2">
        <f t="shared" ref="C2:C8" si="0">IF(SUMPRODUCT(--(E2:T2&lt;&gt;""))=0,2,"N.A.")</f>
        <v>2</v>
      </c>
      <c r="D2" t="s">
        <v>14</v>
      </c>
    </row>
    <row r="3" spans="1:20">
      <c r="A3" t="str">
        <f>'Population Definitions'!$A$3</f>
        <v>Gen 5-14</v>
      </c>
      <c r="B3" t="s">
        <v>84</v>
      </c>
      <c r="C3">
        <f t="shared" si="0"/>
        <v>2</v>
      </c>
      <c r="D3" t="s">
        <v>14</v>
      </c>
    </row>
    <row r="4" spans="1:20">
      <c r="A4" t="str">
        <f>'Population Definitions'!$A$4</f>
        <v>Gen 15-64</v>
      </c>
      <c r="B4" t="s">
        <v>84</v>
      </c>
      <c r="C4">
        <f t="shared" si="0"/>
        <v>2</v>
      </c>
      <c r="D4" t="s">
        <v>14</v>
      </c>
    </row>
    <row r="5" spans="1:20">
      <c r="A5" t="str">
        <f>'Population Definitions'!$A$5</f>
        <v>Gen 65+</v>
      </c>
      <c r="B5" t="s">
        <v>84</v>
      </c>
      <c r="C5">
        <f t="shared" si="0"/>
        <v>2</v>
      </c>
      <c r="D5" t="s">
        <v>14</v>
      </c>
    </row>
    <row r="6" spans="1:20">
      <c r="A6" t="str">
        <f>'Population Definitions'!$A$6</f>
        <v>HIV 15+</v>
      </c>
      <c r="B6" t="s">
        <v>84</v>
      </c>
      <c r="C6">
        <f t="shared" si="0"/>
        <v>2</v>
      </c>
      <c r="D6" t="s">
        <v>14</v>
      </c>
    </row>
    <row r="7" spans="1:20">
      <c r="A7" t="str">
        <f>'Population Definitions'!$A$7</f>
        <v>Prisoners</v>
      </c>
      <c r="B7" t="s">
        <v>84</v>
      </c>
      <c r="C7">
        <f t="shared" si="0"/>
        <v>2</v>
      </c>
      <c r="D7" t="s">
        <v>14</v>
      </c>
    </row>
    <row r="8" spans="1:20">
      <c r="A8" t="str">
        <f>'Population Definitions'!$A$8</f>
        <v>Population 7</v>
      </c>
      <c r="B8" t="s">
        <v>84</v>
      </c>
      <c r="C8">
        <f t="shared" si="0"/>
        <v>2</v>
      </c>
      <c r="D8" t="s">
        <v>14</v>
      </c>
    </row>
    <row r="10" spans="1:20">
      <c r="A10" t="s">
        <v>86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84</v>
      </c>
      <c r="C11">
        <f t="shared" ref="C11:C17" si="1">IF(SUMPRODUCT(--(E11:T11&lt;&gt;""))=0,1,"N.A.")</f>
        <v>1</v>
      </c>
      <c r="D11" t="s">
        <v>14</v>
      </c>
    </row>
    <row r="12" spans="1:20">
      <c r="A12" t="str">
        <f>'Population Definitions'!$A$3</f>
        <v>Gen 5-14</v>
      </c>
      <c r="B12" t="s">
        <v>84</v>
      </c>
      <c r="C12">
        <f t="shared" si="1"/>
        <v>1</v>
      </c>
      <c r="D12" t="s">
        <v>14</v>
      </c>
    </row>
    <row r="13" spans="1:20">
      <c r="A13" t="str">
        <f>'Population Definitions'!$A$4</f>
        <v>Gen 15-64</v>
      </c>
      <c r="B13" t="s">
        <v>84</v>
      </c>
      <c r="C13">
        <f t="shared" si="1"/>
        <v>1</v>
      </c>
      <c r="D13" t="s">
        <v>14</v>
      </c>
    </row>
    <row r="14" spans="1:20">
      <c r="A14" t="str">
        <f>'Population Definitions'!$A$5</f>
        <v>Gen 65+</v>
      </c>
      <c r="B14" t="s">
        <v>84</v>
      </c>
      <c r="C14">
        <f t="shared" si="1"/>
        <v>1</v>
      </c>
      <c r="D14" t="s">
        <v>14</v>
      </c>
    </row>
    <row r="15" spans="1:20">
      <c r="A15" t="str">
        <f>'Population Definitions'!$A$6</f>
        <v>HIV 15+</v>
      </c>
      <c r="B15" t="s">
        <v>84</v>
      </c>
      <c r="C15">
        <f t="shared" si="1"/>
        <v>1</v>
      </c>
      <c r="D15" t="s">
        <v>14</v>
      </c>
    </row>
    <row r="16" spans="1:20">
      <c r="A16" t="str">
        <f>'Population Definitions'!$A$7</f>
        <v>Prisoners</v>
      </c>
      <c r="B16" t="s">
        <v>84</v>
      </c>
      <c r="C16">
        <f t="shared" si="1"/>
        <v>1</v>
      </c>
      <c r="D16" t="s">
        <v>14</v>
      </c>
    </row>
    <row r="17" spans="1:20">
      <c r="A17" t="str">
        <f>'Population Definitions'!$A$8</f>
        <v>Population 7</v>
      </c>
      <c r="B17" t="s">
        <v>84</v>
      </c>
      <c r="C17">
        <f t="shared" si="1"/>
        <v>1</v>
      </c>
      <c r="D17" t="s">
        <v>14</v>
      </c>
    </row>
    <row r="19" spans="1:20">
      <c r="A19" t="s">
        <v>87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84</v>
      </c>
      <c r="C20">
        <f t="shared" ref="C20:C26" si="2">IF(SUMPRODUCT(--(E20:T20&lt;&gt;""))=0,3,"N.A.")</f>
        <v>3</v>
      </c>
      <c r="D20" t="s">
        <v>14</v>
      </c>
    </row>
    <row r="21" spans="1:20">
      <c r="A21" t="str">
        <f>'Population Definitions'!$A$3</f>
        <v>Gen 5-14</v>
      </c>
      <c r="B21" t="s">
        <v>84</v>
      </c>
      <c r="C21">
        <f t="shared" si="2"/>
        <v>3</v>
      </c>
      <c r="D21" t="s">
        <v>14</v>
      </c>
    </row>
    <row r="22" spans="1:20">
      <c r="A22" t="str">
        <f>'Population Definitions'!$A$4</f>
        <v>Gen 15-64</v>
      </c>
      <c r="B22" t="s">
        <v>84</v>
      </c>
      <c r="C22">
        <f t="shared" si="2"/>
        <v>3</v>
      </c>
      <c r="D22" t="s">
        <v>14</v>
      </c>
    </row>
    <row r="23" spans="1:20">
      <c r="A23" t="str">
        <f>'Population Definitions'!$A$5</f>
        <v>Gen 65+</v>
      </c>
      <c r="B23" t="s">
        <v>84</v>
      </c>
      <c r="C23">
        <f t="shared" si="2"/>
        <v>3</v>
      </c>
      <c r="D23" t="s">
        <v>14</v>
      </c>
    </row>
    <row r="24" spans="1:20">
      <c r="A24" t="str">
        <f>'Population Definitions'!$A$6</f>
        <v>HIV 15+</v>
      </c>
      <c r="B24" t="s">
        <v>84</v>
      </c>
      <c r="C24">
        <f t="shared" si="2"/>
        <v>3</v>
      </c>
      <c r="D24" t="s">
        <v>14</v>
      </c>
    </row>
    <row r="25" spans="1:20">
      <c r="A25" t="str">
        <f>'Population Definitions'!$A$7</f>
        <v>Prisoners</v>
      </c>
      <c r="B25" t="s">
        <v>84</v>
      </c>
      <c r="C25">
        <f t="shared" si="2"/>
        <v>3</v>
      </c>
      <c r="D25" t="s">
        <v>14</v>
      </c>
    </row>
    <row r="26" spans="1:20">
      <c r="A26" t="str">
        <f>'Population Definitions'!$A$8</f>
        <v>Population 7</v>
      </c>
      <c r="B26" t="s">
        <v>84</v>
      </c>
      <c r="C26">
        <f t="shared" si="2"/>
        <v>3</v>
      </c>
      <c r="D26" t="s">
        <v>14</v>
      </c>
    </row>
    <row r="28" spans="1:20">
      <c r="A28" t="s">
        <v>88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84</v>
      </c>
      <c r="C29">
        <f t="shared" ref="C29:C35" si="3">IF(SUMPRODUCT(--(E29:T29&lt;&gt;""))=0,2,"N.A.")</f>
        <v>2</v>
      </c>
      <c r="D29" t="s">
        <v>14</v>
      </c>
    </row>
    <row r="30" spans="1:20">
      <c r="A30" t="str">
        <f>'Population Definitions'!$A$3</f>
        <v>Gen 5-14</v>
      </c>
      <c r="B30" t="s">
        <v>84</v>
      </c>
      <c r="C30">
        <f t="shared" si="3"/>
        <v>2</v>
      </c>
      <c r="D30" t="s">
        <v>14</v>
      </c>
    </row>
    <row r="31" spans="1:20">
      <c r="A31" t="str">
        <f>'Population Definitions'!$A$4</f>
        <v>Gen 15-64</v>
      </c>
      <c r="B31" t="s">
        <v>84</v>
      </c>
      <c r="C31">
        <f t="shared" si="3"/>
        <v>2</v>
      </c>
      <c r="D31" t="s">
        <v>14</v>
      </c>
    </row>
    <row r="32" spans="1:20">
      <c r="A32" t="str">
        <f>'Population Definitions'!$A$5</f>
        <v>Gen 65+</v>
      </c>
      <c r="B32" t="s">
        <v>84</v>
      </c>
      <c r="C32">
        <f t="shared" si="3"/>
        <v>2</v>
      </c>
      <c r="D32" t="s">
        <v>14</v>
      </c>
    </row>
    <row r="33" spans="1:20">
      <c r="A33" t="str">
        <f>'Population Definitions'!$A$6</f>
        <v>HIV 15+</v>
      </c>
      <c r="B33" t="s">
        <v>84</v>
      </c>
      <c r="C33">
        <f t="shared" si="3"/>
        <v>2</v>
      </c>
      <c r="D33" t="s">
        <v>14</v>
      </c>
    </row>
    <row r="34" spans="1:20">
      <c r="A34" t="str">
        <f>'Population Definitions'!$A$7</f>
        <v>Prisoners</v>
      </c>
      <c r="B34" t="s">
        <v>84</v>
      </c>
      <c r="C34">
        <f t="shared" si="3"/>
        <v>2</v>
      </c>
      <c r="D34" t="s">
        <v>14</v>
      </c>
    </row>
    <row r="35" spans="1:20">
      <c r="A35" t="str">
        <f>'Population Definitions'!$A$8</f>
        <v>Population 7</v>
      </c>
      <c r="B35" t="s">
        <v>84</v>
      </c>
      <c r="C35">
        <f t="shared" si="3"/>
        <v>2</v>
      </c>
      <c r="D35" t="s">
        <v>14</v>
      </c>
    </row>
    <row r="37" spans="1:20">
      <c r="A37" t="s">
        <v>89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84</v>
      </c>
      <c r="C38">
        <f t="shared" ref="C38:C44" si="4">IF(SUMPRODUCT(--(E38:T38&lt;&gt;""))=0,1,"N.A.")</f>
        <v>1</v>
      </c>
      <c r="D38" t="s">
        <v>14</v>
      </c>
    </row>
    <row r="39" spans="1:20">
      <c r="A39" t="str">
        <f>'Population Definitions'!$A$3</f>
        <v>Gen 5-14</v>
      </c>
      <c r="B39" t="s">
        <v>84</v>
      </c>
      <c r="C39">
        <f t="shared" si="4"/>
        <v>1</v>
      </c>
      <c r="D39" t="s">
        <v>14</v>
      </c>
    </row>
    <row r="40" spans="1:20">
      <c r="A40" t="str">
        <f>'Population Definitions'!$A$4</f>
        <v>Gen 15-64</v>
      </c>
      <c r="B40" t="s">
        <v>84</v>
      </c>
      <c r="C40">
        <f t="shared" si="4"/>
        <v>1</v>
      </c>
      <c r="D40" t="s">
        <v>14</v>
      </c>
    </row>
    <row r="41" spans="1:20">
      <c r="A41" t="str">
        <f>'Population Definitions'!$A$5</f>
        <v>Gen 65+</v>
      </c>
      <c r="B41" t="s">
        <v>84</v>
      </c>
      <c r="C41">
        <f t="shared" si="4"/>
        <v>1</v>
      </c>
      <c r="D41" t="s">
        <v>14</v>
      </c>
    </row>
    <row r="42" spans="1:20">
      <c r="A42" t="str">
        <f>'Population Definitions'!$A$6</f>
        <v>HIV 15+</v>
      </c>
      <c r="B42" t="s">
        <v>84</v>
      </c>
      <c r="C42">
        <f t="shared" si="4"/>
        <v>1</v>
      </c>
      <c r="D42" t="s">
        <v>14</v>
      </c>
    </row>
    <row r="43" spans="1:20">
      <c r="A43" t="str">
        <f>'Population Definitions'!$A$7</f>
        <v>Prisoners</v>
      </c>
      <c r="B43" t="s">
        <v>84</v>
      </c>
      <c r="C43">
        <f t="shared" si="4"/>
        <v>1</v>
      </c>
      <c r="D43" t="s">
        <v>14</v>
      </c>
    </row>
    <row r="44" spans="1:20">
      <c r="A44" t="str">
        <f>'Population Definitions'!$A$8</f>
        <v>Population 7</v>
      </c>
      <c r="B44" t="s">
        <v>84</v>
      </c>
      <c r="C44">
        <f t="shared" si="4"/>
        <v>1</v>
      </c>
      <c r="D44" t="s">
        <v>14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2016-11-29T13:51:41Z</dcterms:created>
  <dcterms:modified xsi:type="dcterms:W3CDTF">2016-12-01T12:00:37Z</dcterms:modified>
</cp:coreProperties>
</file>