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3260" windowHeight="13180" activeTab="1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E2" i="3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<sst xmlns="http://schemas.openxmlformats.org/spreadsheetml/2006/main" count="2218" uniqueCount="147">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</sst>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133</v>
      </c>
      <c r="B2" t="s">
        <v>134</v>
      </c>
      <c r="C2">
        <v>0</v>
      </c>
      <c r="D2">
        <v>4</v>
      </c>
    </row>
    <row r="3" spans="1:4" x14ac:dyDescent="0.2">
      <c r="A3" t="s">
        <v>135</v>
      </c>
      <c r="B3" s="1" t="s">
        <v>140</v>
      </c>
      <c r="C3">
        <v>5</v>
      </c>
      <c r="D3">
        <v>14</v>
      </c>
    </row>
    <row r="4" spans="1:4" x14ac:dyDescent="0.2">
      <c r="A4" t="s">
        <v>136</v>
      </c>
      <c r="B4" s="2" t="s">
        <v>142</v>
      </c>
      <c r="C4">
        <v>15</v>
      </c>
      <c r="D4">
        <v>64</v>
      </c>
    </row>
    <row r="5" spans="1:4" x14ac:dyDescent="0.2">
      <c r="A5" t="s">
        <v>137</v>
      </c>
      <c r="B5" s="2" t="s">
        <v>141</v>
      </c>
      <c r="C5">
        <v>65</v>
      </c>
      <c r="D5">
        <v>99</v>
      </c>
    </row>
    <row r="6" spans="1:4" x14ac:dyDescent="0.2">
      <c r="A6" t="s">
        <v>138</v>
      </c>
      <c r="B6" t="s">
        <v>138</v>
      </c>
    </row>
    <row r="7" spans="1:4" x14ac:dyDescent="0.2">
      <c r="A7" t="s">
        <v>139</v>
      </c>
      <c r="B7" t="s">
        <v>143</v>
      </c>
    </row>
    <row r="8" spans="1:4" x14ac:dyDescent="0.2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0.74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 x14ac:dyDescent="0.2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0.44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 x14ac:dyDescent="0.2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0.56000000000000005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 x14ac:dyDescent="0.2">
      <c r="A55" t="s">
        <v>66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opLeftCell="A4" workbookViewId="0">
      <selection activeCell="F13" sqref="F1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88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 x14ac:dyDescent="0.2">
      <c r="A10" t="s">
        <v>89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0.2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v>0.2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v>0.5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v>0.91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v>0.91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 x14ac:dyDescent="0.2">
      <c r="A19" t="s">
        <v>90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1"/>
        <v>7.0000000000000007E-2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 x14ac:dyDescent="0.2">
      <c r="A28" t="s">
        <v>91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2">IF(SUMPRODUCT(--(E29:T29&lt;&gt;""))=0,0.85,"N.A.")</f>
        <v>0.85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2"/>
        <v>0.85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2"/>
        <v>0.85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2"/>
        <v>0.85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2"/>
        <v>0.85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 x14ac:dyDescent="0.2">
      <c r="A37" t="s">
        <v>93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3"/>
        <v>0.9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 x14ac:dyDescent="0.2">
      <c r="A46" t="s">
        <v>94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4">IF(SUMPRODUCT(--(E47:T47&lt;&gt;""))=0,0.91,"N.A.")</f>
        <v>0.91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4"/>
        <v>0.91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4"/>
        <v>0.91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4"/>
        <v>0.91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4"/>
        <v>0.91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 x14ac:dyDescent="0.2">
      <c r="A55" t="s">
        <v>95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5"/>
        <v>0.34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 x14ac:dyDescent="0.2">
      <c r="A64" t="s">
        <v>96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IF(SUMPRODUCT(--(E65:T65&lt;&gt;""))=0,0.5,"N.A.")</f>
        <v>0.5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0.5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0.5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0.5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0.5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 x14ac:dyDescent="0.2">
      <c r="A73" t="s">
        <v>98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0.9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 x14ac:dyDescent="0.2">
      <c r="A82" t="s">
        <v>99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IF(SUMPRODUCT(--(E83:T83&lt;&gt;""))=0,0.91,"N.A.")</f>
        <v>0.91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0.91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0.91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0.91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0.91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 x14ac:dyDescent="0.2">
      <c r="A91" t="s">
        <v>100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0.34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 x14ac:dyDescent="0.2">
      <c r="A100" t="s">
        <v>101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IF(SUMPRODUCT(--(E101:T101&lt;&gt;""))=0,0.5,"N.A.")</f>
        <v>0.5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0.5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0.5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0.5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0.5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 x14ac:dyDescent="0.2">
      <c r="A109" t="s">
        <v>109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0.9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 x14ac:dyDescent="0.2">
      <c r="A118" t="s">
        <v>110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0.91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 x14ac:dyDescent="0.2">
      <c r="A127" t="s">
        <v>111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7.0000000000000007E-2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 x14ac:dyDescent="0.2">
      <c r="A136" t="s">
        <v>112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0.85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 x14ac:dyDescent="0.2">
      <c r="A145" t="s">
        <v>114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0.9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 x14ac:dyDescent="0.2">
      <c r="A154" t="s">
        <v>115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0.91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 x14ac:dyDescent="0.2">
      <c r="A163" t="s">
        <v>116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0.34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 x14ac:dyDescent="0.2">
      <c r="A172" t="s">
        <v>117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f t="shared" si="18"/>
        <v>0.5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 x14ac:dyDescent="0.2">
      <c r="A181" t="s">
        <v>119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9"/>
        <v>0.9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 x14ac:dyDescent="0.2">
      <c r="A190" t="s">
        <v>120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20"/>
        <v>0.91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 x14ac:dyDescent="0.2">
      <c r="A199" t="s">
        <v>121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1"/>
        <v>0.34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 x14ac:dyDescent="0.2">
      <c r="A208" t="s">
        <v>122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 x14ac:dyDescent="0.2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 x14ac:dyDescent="0.2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 x14ac:dyDescent="0.2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 x14ac:dyDescent="0.2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 x14ac:dyDescent="0.2">
      <c r="A213" t="str">
        <f>'Population Definitions'!$A$6</f>
        <v>HIV 15+</v>
      </c>
      <c r="B213" t="s">
        <v>10</v>
      </c>
      <c r="C213">
        <f t="shared" si="22"/>
        <v>0.5</v>
      </c>
      <c r="D213" t="s">
        <v>12</v>
      </c>
    </row>
    <row r="214" spans="1:4" x14ac:dyDescent="0.2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 x14ac:dyDescent="0.2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0.22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 x14ac:dyDescent="0.2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70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 x14ac:dyDescent="0.2">
      <c r="A37" t="s">
        <v>71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0.5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 x14ac:dyDescent="0.2">
      <c r="A46" t="s">
        <v>72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4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 x14ac:dyDescent="0.2">
      <c r="A55" t="s">
        <v>73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1E-3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 x14ac:dyDescent="0.2">
      <c r="A64" t="s">
        <v>74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0.09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 x14ac:dyDescent="0.2">
      <c r="A73" t="s">
        <v>75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0.115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 x14ac:dyDescent="0.2">
      <c r="A82" t="s">
        <v>76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v>0.5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 x14ac:dyDescent="0.2">
      <c r="A91" t="s">
        <v>77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 x14ac:dyDescent="0.2">
      <c r="A100" t="s">
        <v>78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 x14ac:dyDescent="0.2">
      <c r="A109" t="s">
        <v>79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 x14ac:dyDescent="0.2">
      <c r="A118" t="s">
        <v>80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 x14ac:dyDescent="0.2">
      <c r="A127" t="s">
        <v>81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0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 x14ac:dyDescent="0.2">
      <c r="A136" t="s">
        <v>92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 x14ac:dyDescent="0.2">
      <c r="A145" t="s">
        <v>97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 x14ac:dyDescent="0.2">
      <c r="A154" t="s">
        <v>113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 x14ac:dyDescent="0.2">
      <c r="A163" t="s">
        <v>118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 x14ac:dyDescent="0.2">
      <c r="A172" t="s">
        <v>127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v>0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v>0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v>0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v>0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v>0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v>0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v>0</v>
      </c>
      <c r="D179" t="s">
        <v>12</v>
      </c>
    </row>
    <row r="181" spans="1:20" x14ac:dyDescent="0.2">
      <c r="A181" t="s">
        <v>128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8">IF(SUMPRODUCT(--(E182:T182&lt;&gt;""))=0,0.15,"N.A.")</f>
        <v>0.15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8"/>
        <v>0.15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8"/>
        <v>0.15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8"/>
        <v>0.15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8"/>
        <v>0.15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8"/>
        <v>0.15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8"/>
        <v>0.15</v>
      </c>
      <c r="D188" t="s">
        <v>12</v>
      </c>
    </row>
    <row r="190" spans="1:20" x14ac:dyDescent="0.2">
      <c r="A190" t="s">
        <v>129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19">IF(SUMPRODUCT(--(E191:T191&lt;&gt;""))=0,0.15,"N.A.")</f>
        <v>0.15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19"/>
        <v>0.15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19"/>
        <v>0.15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19"/>
        <v>0.15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19"/>
        <v>0.15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19"/>
        <v>0.15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19"/>
        <v>0.15</v>
      </c>
      <c r="D197" t="s">
        <v>12</v>
      </c>
    </row>
    <row r="199" spans="1:20" x14ac:dyDescent="0.2">
      <c r="A199" t="s">
        <v>130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0">IF(SUMPRODUCT(--(E200:T200&lt;&gt;""))=0,0.2,"N.A.")</f>
        <v>0.2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0"/>
        <v>0.2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0"/>
        <v>0.2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0"/>
        <v>0.2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0"/>
        <v>0.2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0"/>
        <v>0.2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0"/>
        <v>0.2</v>
      </c>
      <c r="D206" t="s">
        <v>12</v>
      </c>
    </row>
    <row r="208" spans="1:20" x14ac:dyDescent="0.2">
      <c r="A208" t="s">
        <v>131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 x14ac:dyDescent="0.2">
      <c r="A209" t="str">
        <f>'Population Definitions'!$A$2</f>
        <v>Gen 0-4</v>
      </c>
      <c r="B209" t="s">
        <v>10</v>
      </c>
      <c r="C209">
        <f t="shared" ref="C209:C215" si="21">IF(SUMPRODUCT(--(E209:T209&lt;&gt;""))=0,0.15,"N.A.")</f>
        <v>0.15</v>
      </c>
      <c r="D209" t="s">
        <v>12</v>
      </c>
    </row>
    <row r="210" spans="1:20" x14ac:dyDescent="0.2">
      <c r="A210" t="str">
        <f>'Population Definitions'!$A$3</f>
        <v>Gen 5-14</v>
      </c>
      <c r="B210" t="s">
        <v>10</v>
      </c>
      <c r="C210">
        <f t="shared" si="21"/>
        <v>0.15</v>
      </c>
      <c r="D210" t="s">
        <v>12</v>
      </c>
    </row>
    <row r="211" spans="1:20" x14ac:dyDescent="0.2">
      <c r="A211" t="str">
        <f>'Population Definitions'!$A$4</f>
        <v>Gen 15-64</v>
      </c>
      <c r="B211" t="s">
        <v>10</v>
      </c>
      <c r="C211">
        <f t="shared" si="21"/>
        <v>0.15</v>
      </c>
      <c r="D211" t="s">
        <v>12</v>
      </c>
    </row>
    <row r="212" spans="1:20" x14ac:dyDescent="0.2">
      <c r="A212" t="str">
        <f>'Population Definitions'!$A$5</f>
        <v>Gen 65+</v>
      </c>
      <c r="B212" t="s">
        <v>10</v>
      </c>
      <c r="C212">
        <f t="shared" si="21"/>
        <v>0.15</v>
      </c>
      <c r="D212" t="s">
        <v>12</v>
      </c>
    </row>
    <row r="213" spans="1:20" x14ac:dyDescent="0.2">
      <c r="A213" t="str">
        <f>'Population Definitions'!$A$6</f>
        <v>HIV 15+</v>
      </c>
      <c r="B213" t="s">
        <v>10</v>
      </c>
      <c r="C213">
        <f t="shared" si="21"/>
        <v>0.15</v>
      </c>
      <c r="D213" t="s">
        <v>12</v>
      </c>
    </row>
    <row r="214" spans="1:20" x14ac:dyDescent="0.2">
      <c r="A214" t="str">
        <f>'Population Definitions'!$A$7</f>
        <v>Prisoners</v>
      </c>
      <c r="B214" t="s">
        <v>10</v>
      </c>
      <c r="C214">
        <f t="shared" si="21"/>
        <v>0.15</v>
      </c>
      <c r="D214" t="s">
        <v>12</v>
      </c>
    </row>
    <row r="215" spans="1:20" x14ac:dyDescent="0.2">
      <c r="A215" t="str">
        <f>'Population Definitions'!$A$8</f>
        <v>Population 7</v>
      </c>
      <c r="B215" t="s">
        <v>10</v>
      </c>
      <c r="C215">
        <f t="shared" si="21"/>
        <v>0.15</v>
      </c>
      <c r="D215" t="s">
        <v>12</v>
      </c>
    </row>
    <row r="217" spans="1:20" x14ac:dyDescent="0.2">
      <c r="A217" t="s">
        <v>132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 x14ac:dyDescent="0.2">
      <c r="A218" t="str">
        <f>'Population Definitions'!$A$2</f>
        <v>Gen 0-4</v>
      </c>
      <c r="B218" t="s">
        <v>10</v>
      </c>
      <c r="C218">
        <f t="shared" ref="C218:C224" si="22">IF(SUMPRODUCT(--(E218:T218&lt;&gt;""))=0,0.15,"N.A.")</f>
        <v>0.15</v>
      </c>
      <c r="D218" t="s">
        <v>12</v>
      </c>
    </row>
    <row r="219" spans="1:20" x14ac:dyDescent="0.2">
      <c r="A219" t="str">
        <f>'Population Definitions'!$A$3</f>
        <v>Gen 5-14</v>
      </c>
      <c r="B219" t="s">
        <v>10</v>
      </c>
      <c r="C219">
        <f t="shared" si="22"/>
        <v>0.15</v>
      </c>
      <c r="D219" t="s">
        <v>12</v>
      </c>
    </row>
    <row r="220" spans="1:20" x14ac:dyDescent="0.2">
      <c r="A220" t="str">
        <f>'Population Definitions'!$A$4</f>
        <v>Gen 15-64</v>
      </c>
      <c r="B220" t="s">
        <v>10</v>
      </c>
      <c r="C220">
        <f t="shared" si="22"/>
        <v>0.15</v>
      </c>
      <c r="D220" t="s">
        <v>12</v>
      </c>
    </row>
    <row r="221" spans="1:20" x14ac:dyDescent="0.2">
      <c r="A221" t="str">
        <f>'Population Definitions'!$A$5</f>
        <v>Gen 65+</v>
      </c>
      <c r="B221" t="s">
        <v>10</v>
      </c>
      <c r="C221">
        <f t="shared" si="22"/>
        <v>0.15</v>
      </c>
      <c r="D221" t="s">
        <v>12</v>
      </c>
    </row>
    <row r="222" spans="1:20" x14ac:dyDescent="0.2">
      <c r="A222" t="str">
        <f>'Population Definitions'!$A$6</f>
        <v>HIV 15+</v>
      </c>
      <c r="B222" t="s">
        <v>10</v>
      </c>
      <c r="C222">
        <f t="shared" si="22"/>
        <v>0.15</v>
      </c>
      <c r="D222" t="s">
        <v>12</v>
      </c>
    </row>
    <row r="223" spans="1:20" x14ac:dyDescent="0.2">
      <c r="A223" t="str">
        <f>'Population Definitions'!$A$7</f>
        <v>Prisoners</v>
      </c>
      <c r="B223" t="s">
        <v>10</v>
      </c>
      <c r="C223">
        <f t="shared" si="22"/>
        <v>0.15</v>
      </c>
      <c r="D223" t="s">
        <v>12</v>
      </c>
    </row>
    <row r="224" spans="1:20" x14ac:dyDescent="0.2">
      <c r="A224" t="str">
        <f>'Population Definitions'!$A$8</f>
        <v>Population 7</v>
      </c>
      <c r="B224" t="s">
        <v>10</v>
      </c>
      <c r="C224">
        <f t="shared" si="22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63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64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65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67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68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69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4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31"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102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0.06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 x14ac:dyDescent="0.2">
      <c r="A10" t="s">
        <v>103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0.11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 x14ac:dyDescent="0.2">
      <c r="A19" t="s">
        <v>104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0.11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 x14ac:dyDescent="0.2">
      <c r="A28" t="s">
        <v>105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 x14ac:dyDescent="0.2">
      <c r="A37" t="s">
        <v>106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82</v>
      </c>
      <c r="C38">
        <f t="shared" ref="C38:C44" si="3">IF(SUMPRODUCT(--(E38:T38&lt;&gt;""))=0,3,"N.A.")</f>
        <v>3</v>
      </c>
      <c r="D38" t="s">
        <v>12</v>
      </c>
    </row>
    <row r="39" spans="1:20" x14ac:dyDescent="0.2">
      <c r="A39" t="str">
        <f>'Population Definitions'!$A$3</f>
        <v>Gen 5-14</v>
      </c>
      <c r="B39" t="s">
        <v>82</v>
      </c>
      <c r="C39">
        <f t="shared" si="3"/>
        <v>3</v>
      </c>
      <c r="D39" t="s">
        <v>12</v>
      </c>
    </row>
    <row r="40" spans="1:20" x14ac:dyDescent="0.2">
      <c r="A40" t="str">
        <f>'Population Definitions'!$A$4</f>
        <v>Gen 15-64</v>
      </c>
      <c r="B40" t="s">
        <v>82</v>
      </c>
      <c r="C40">
        <f t="shared" si="3"/>
        <v>3</v>
      </c>
      <c r="D40" t="s">
        <v>12</v>
      </c>
    </row>
    <row r="41" spans="1:20" x14ac:dyDescent="0.2">
      <c r="A41" t="str">
        <f>'Population Definitions'!$A$5</f>
        <v>Gen 65+</v>
      </c>
      <c r="B41" t="s">
        <v>82</v>
      </c>
      <c r="C41">
        <f t="shared" si="3"/>
        <v>3</v>
      </c>
      <c r="D41" t="s">
        <v>12</v>
      </c>
    </row>
    <row r="42" spans="1:20" x14ac:dyDescent="0.2">
      <c r="A42" t="str">
        <f>'Population Definitions'!$A$6</f>
        <v>HIV 15+</v>
      </c>
      <c r="B42" t="s">
        <v>82</v>
      </c>
      <c r="C42">
        <f t="shared" si="3"/>
        <v>3</v>
      </c>
      <c r="D42" t="s">
        <v>12</v>
      </c>
    </row>
    <row r="43" spans="1:20" x14ac:dyDescent="0.2">
      <c r="A43" t="str">
        <f>'Population Definitions'!$A$7</f>
        <v>Prisoners</v>
      </c>
      <c r="B43" t="s">
        <v>82</v>
      </c>
      <c r="C43">
        <f t="shared" si="3"/>
        <v>3</v>
      </c>
      <c r="D43" t="s">
        <v>12</v>
      </c>
    </row>
    <row r="44" spans="1:20" x14ac:dyDescent="0.2">
      <c r="A44" t="str">
        <f>'Population Definitions'!$A$8</f>
        <v>Population 7</v>
      </c>
      <c r="B44" t="s">
        <v>82</v>
      </c>
      <c r="C44">
        <f t="shared" si="3"/>
        <v>3</v>
      </c>
      <c r="D44" t="s">
        <v>12</v>
      </c>
    </row>
    <row r="46" spans="1:20" x14ac:dyDescent="0.2">
      <c r="A46" t="s">
        <v>107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82</v>
      </c>
      <c r="C47">
        <f t="shared" ref="C47:C53" si="4">IF(SUMPRODUCT(--(E47:T47&lt;&gt;""))=0,2,"N.A.")</f>
        <v>2</v>
      </c>
      <c r="D47" t="s">
        <v>12</v>
      </c>
    </row>
    <row r="48" spans="1:20" x14ac:dyDescent="0.2">
      <c r="A48" t="str">
        <f>'Population Definitions'!$A$3</f>
        <v>Gen 5-14</v>
      </c>
      <c r="B48" t="s">
        <v>82</v>
      </c>
      <c r="C48">
        <f t="shared" si="4"/>
        <v>2</v>
      </c>
      <c r="D48" t="s">
        <v>12</v>
      </c>
    </row>
    <row r="49" spans="1:20" x14ac:dyDescent="0.2">
      <c r="A49" t="str">
        <f>'Population Definitions'!$A$4</f>
        <v>Gen 15-64</v>
      </c>
      <c r="B49" t="s">
        <v>82</v>
      </c>
      <c r="C49">
        <f t="shared" si="4"/>
        <v>2</v>
      </c>
      <c r="D49" t="s">
        <v>12</v>
      </c>
    </row>
    <row r="50" spans="1:20" x14ac:dyDescent="0.2">
      <c r="A50" t="str">
        <f>'Population Definitions'!$A$5</f>
        <v>Gen 65+</v>
      </c>
      <c r="B50" t="s">
        <v>82</v>
      </c>
      <c r="C50">
        <f t="shared" si="4"/>
        <v>2</v>
      </c>
      <c r="D50" t="s">
        <v>12</v>
      </c>
    </row>
    <row r="51" spans="1:20" x14ac:dyDescent="0.2">
      <c r="A51" t="str">
        <f>'Population Definitions'!$A$6</f>
        <v>HIV 15+</v>
      </c>
      <c r="B51" t="s">
        <v>82</v>
      </c>
      <c r="C51">
        <f t="shared" si="4"/>
        <v>2</v>
      </c>
      <c r="D51" t="s">
        <v>12</v>
      </c>
    </row>
    <row r="52" spans="1:20" x14ac:dyDescent="0.2">
      <c r="A52" t="str">
        <f>'Population Definitions'!$A$7</f>
        <v>Prisoners</v>
      </c>
      <c r="B52" t="s">
        <v>82</v>
      </c>
      <c r="C52">
        <f t="shared" si="4"/>
        <v>2</v>
      </c>
      <c r="D52" t="s">
        <v>12</v>
      </c>
    </row>
    <row r="53" spans="1:20" x14ac:dyDescent="0.2">
      <c r="A53" t="str">
        <f>'Population Definitions'!$A$8</f>
        <v>Population 7</v>
      </c>
      <c r="B53" t="s">
        <v>82</v>
      </c>
      <c r="C53">
        <f t="shared" si="4"/>
        <v>2</v>
      </c>
      <c r="D53" t="s">
        <v>12</v>
      </c>
    </row>
    <row r="55" spans="1:20" x14ac:dyDescent="0.2">
      <c r="A55" t="s">
        <v>108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82</v>
      </c>
      <c r="C56">
        <f t="shared" ref="C56:C62" si="5">IF(SUMPRODUCT(--(E56:T56&lt;&gt;""))=0,1,"N.A.")</f>
        <v>1</v>
      </c>
      <c r="D56" t="s">
        <v>12</v>
      </c>
    </row>
    <row r="57" spans="1:20" x14ac:dyDescent="0.2">
      <c r="A57" t="str">
        <f>'Population Definitions'!$A$3</f>
        <v>Gen 5-14</v>
      </c>
      <c r="B57" t="s">
        <v>82</v>
      </c>
      <c r="C57">
        <f t="shared" si="5"/>
        <v>1</v>
      </c>
      <c r="D57" t="s">
        <v>12</v>
      </c>
    </row>
    <row r="58" spans="1:20" x14ac:dyDescent="0.2">
      <c r="A58" t="str">
        <f>'Population Definitions'!$A$4</f>
        <v>Gen 15-64</v>
      </c>
      <c r="B58" t="s">
        <v>82</v>
      </c>
      <c r="C58">
        <f t="shared" si="5"/>
        <v>1</v>
      </c>
      <c r="D58" t="s">
        <v>12</v>
      </c>
    </row>
    <row r="59" spans="1:20" x14ac:dyDescent="0.2">
      <c r="A59" t="str">
        <f>'Population Definitions'!$A$5</f>
        <v>Gen 65+</v>
      </c>
      <c r="B59" t="s">
        <v>82</v>
      </c>
      <c r="C59">
        <f t="shared" si="5"/>
        <v>1</v>
      </c>
      <c r="D59" t="s">
        <v>12</v>
      </c>
    </row>
    <row r="60" spans="1:20" x14ac:dyDescent="0.2">
      <c r="A60" t="str">
        <f>'Population Definitions'!$A$6</f>
        <v>HIV 15+</v>
      </c>
      <c r="B60" t="s">
        <v>82</v>
      </c>
      <c r="C60">
        <f t="shared" si="5"/>
        <v>1</v>
      </c>
      <c r="D60" t="s">
        <v>12</v>
      </c>
    </row>
    <row r="61" spans="1:20" x14ac:dyDescent="0.2">
      <c r="A61" t="str">
        <f>'Population Definitions'!$A$7</f>
        <v>Prisoners</v>
      </c>
      <c r="B61" t="s">
        <v>82</v>
      </c>
      <c r="C61">
        <f t="shared" si="5"/>
        <v>1</v>
      </c>
      <c r="D61" t="s">
        <v>12</v>
      </c>
    </row>
    <row r="62" spans="1:20" x14ac:dyDescent="0.2">
      <c r="A62" t="str">
        <f>'Population Definitions'!$A$8</f>
        <v>Population 7</v>
      </c>
      <c r="B62" t="s">
        <v>82</v>
      </c>
      <c r="C62">
        <f t="shared" si="5"/>
        <v>1</v>
      </c>
      <c r="D62" t="s">
        <v>12</v>
      </c>
    </row>
    <row r="64" spans="1:20" x14ac:dyDescent="0.2">
      <c r="A64" t="s">
        <v>123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0.2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 x14ac:dyDescent="0.2">
      <c r="A73" t="s">
        <v>124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 x14ac:dyDescent="0.2">
      <c r="A82" t="s">
        <v>125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0.11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 x14ac:dyDescent="0.2">
      <c r="A91" t="s">
        <v>126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0.11</v>
      </c>
      <c r="D96" t="s">
        <v>12</v>
      </c>
    </row>
    <row r="97" spans="1:4" x14ac:dyDescent="0.2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 x14ac:dyDescent="0.2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27" sqref="H27"/>
    </sheetView>
  </sheetViews>
  <sheetFormatPr baseColWidth="10" defaultColWidth="8.83203125" defaultRowHeight="15" x14ac:dyDescent="0.2"/>
  <cols>
    <col min="1" max="1" width="15.6640625" customWidth="1"/>
  </cols>
  <sheetData>
    <row r="1" spans="1:8" x14ac:dyDescent="0.2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 x14ac:dyDescent="0.2">
      <c r="A2" t="str">
        <f>'Population Definitions'!$B$2</f>
        <v>0-4</v>
      </c>
      <c r="C2" t="s">
        <v>144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2">
      <c r="A3" t="str">
        <f>'Population Definitions'!$B$3</f>
        <v>5-14</v>
      </c>
      <c r="B3" t="s">
        <v>6</v>
      </c>
      <c r="D3" t="s">
        <v>144</v>
      </c>
      <c r="E3" t="s">
        <v>6</v>
      </c>
      <c r="F3" t="s">
        <v>6</v>
      </c>
      <c r="G3" t="s">
        <v>6</v>
      </c>
      <c r="H3" t="s">
        <v>6</v>
      </c>
    </row>
    <row r="4" spans="1:8" x14ac:dyDescent="0.2">
      <c r="A4" t="str">
        <f>'Population Definitions'!$B$4</f>
        <v>15-64</v>
      </c>
      <c r="B4" t="s">
        <v>6</v>
      </c>
      <c r="C4" t="s">
        <v>6</v>
      </c>
      <c r="E4" t="s">
        <v>144</v>
      </c>
      <c r="F4" t="s">
        <v>6</v>
      </c>
      <c r="G4" t="s">
        <v>6</v>
      </c>
      <c r="H4" t="s">
        <v>6</v>
      </c>
    </row>
    <row r="5" spans="1:8" x14ac:dyDescent="0.2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 x14ac:dyDescent="0.2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 x14ac:dyDescent="0.2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 x14ac:dyDescent="0.2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 x14ac:dyDescent="0.2">
      <c r="A10" t="s">
        <v>145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 x14ac:dyDescent="0.2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 x14ac:dyDescent="0.2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 x14ac:dyDescent="0.2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144</v>
      </c>
      <c r="G13" t="s">
        <v>6</v>
      </c>
      <c r="H13" t="s">
        <v>6</v>
      </c>
    </row>
    <row r="14" spans="1:8" x14ac:dyDescent="0.2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 x14ac:dyDescent="0.2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 x14ac:dyDescent="0.2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 x14ac:dyDescent="0.2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 x14ac:dyDescent="0.2">
      <c r="A19" t="s">
        <v>146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 x14ac:dyDescent="0.2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 x14ac:dyDescent="0.2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 x14ac:dyDescent="0.2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144</v>
      </c>
      <c r="H22" t="s">
        <v>6</v>
      </c>
    </row>
    <row r="23" spans="1:8" x14ac:dyDescent="0.2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144</v>
      </c>
      <c r="H23" t="s">
        <v>6</v>
      </c>
    </row>
    <row r="24" spans="1:8" x14ac:dyDescent="0.2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 x14ac:dyDescent="0.2">
      <c r="A25" t="str">
        <f>'Population Definitions'!$B$7</f>
        <v>Pris</v>
      </c>
      <c r="B25" t="s">
        <v>6</v>
      </c>
      <c r="C25" t="s">
        <v>6</v>
      </c>
      <c r="D25" t="s">
        <v>144</v>
      </c>
      <c r="E25" t="s">
        <v>144</v>
      </c>
      <c r="F25" t="s">
        <v>6</v>
      </c>
      <c r="H25" t="s">
        <v>6</v>
      </c>
    </row>
    <row r="26" spans="1:8" x14ac:dyDescent="0.2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 x14ac:dyDescent="0.2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 x14ac:dyDescent="0.2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 x14ac:dyDescent="0.2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 x14ac:dyDescent="0.2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 x14ac:dyDescent="0.2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 x14ac:dyDescent="0.2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 x14ac:dyDescent="0.2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 x14ac:dyDescent="0.2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>
      <selection activeCell="F80" sqref="F80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 x14ac:dyDescent="0.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3:E43" si="2">IF(A3&lt;&gt;"...",IF(SUMPRODUCT(--(G3:V3&lt;&gt;""))=0,0,"N.A."),"")</f>
        <v/>
      </c>
      <c r="F3" t="str">
        <f t="shared" si="1"/>
        <v/>
      </c>
    </row>
    <row r="4" spans="1:22" x14ac:dyDescent="0.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 x14ac:dyDescent="0.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 x14ac:dyDescent="0.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 x14ac:dyDescent="0.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 x14ac:dyDescent="0.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 x14ac:dyDescent="0.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 x14ac:dyDescent="0.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 x14ac:dyDescent="0.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 x14ac:dyDescent="0.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 x14ac:dyDescent="0.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 x14ac:dyDescent="0.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 x14ac:dyDescent="0.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 x14ac:dyDescent="0.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 x14ac:dyDescent="0.2">
      <c r="A17" t="str">
        <f>IF('Transfer Definitions'!F13="y",'Population Definitions'!$A$4,"...")</f>
        <v>Gen 15-64</v>
      </c>
      <c r="B17" t="str">
        <f>IF('Transfer Definitions'!F13="y","---&gt;","")</f>
        <v>---&gt;</v>
      </c>
      <c r="C17" t="str">
        <f>IF('Transfer Definitions'!F13="y",'Population Definitions'!$A$6,"")</f>
        <v>HIV 15+</v>
      </c>
      <c r="D17" t="str">
        <f t="shared" si="0"/>
        <v>Fraction</v>
      </c>
      <c r="E17">
        <v>0.03</v>
      </c>
      <c r="F17" t="str">
        <f t="shared" si="1"/>
        <v>OR</v>
      </c>
    </row>
    <row r="18" spans="1:6" x14ac:dyDescent="0.2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 x14ac:dyDescent="0.2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 x14ac:dyDescent="0.2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 x14ac:dyDescent="0.2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 x14ac:dyDescent="0.2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 x14ac:dyDescent="0.2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 x14ac:dyDescent="0.2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 x14ac:dyDescent="0.2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 x14ac:dyDescent="0.2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 x14ac:dyDescent="0.2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 x14ac:dyDescent="0.2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 x14ac:dyDescent="0.2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 x14ac:dyDescent="0.2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 x14ac:dyDescent="0.2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 x14ac:dyDescent="0.2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 x14ac:dyDescent="0.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 x14ac:dyDescent="0.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 x14ac:dyDescent="0.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 x14ac:dyDescent="0.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 x14ac:dyDescent="0.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 x14ac:dyDescent="0.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 x14ac:dyDescent="0.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 x14ac:dyDescent="0.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 x14ac:dyDescent="0.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 x14ac:dyDescent="0.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 x14ac:dyDescent="0.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 x14ac:dyDescent="0.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 x14ac:dyDescent="0.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 x14ac:dyDescent="0.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Definitions'!G22="y",'Population Definitions'!$A$4,"...")</f>
        <v>Gen 15-64</v>
      </c>
      <c r="B62" t="str">
        <f>IF('Transfer Definitions'!G22="y","---&gt;","")</f>
        <v>---&gt;</v>
      </c>
      <c r="C62" t="str">
        <f>IF('Transfer Definitions'!G22="y",'Population Definitions'!$A$7,"")</f>
        <v>Prisoners</v>
      </c>
      <c r="D62" t="str">
        <f t="shared" si="3"/>
        <v>Fraction</v>
      </c>
      <c r="E62">
        <v>0.05</v>
      </c>
      <c r="F62" t="str">
        <f t="shared" si="5"/>
        <v>OR</v>
      </c>
    </row>
    <row r="63" spans="1:6" x14ac:dyDescent="0.2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2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2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2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2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2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0.02</v>
      </c>
      <c r="F68" t="str">
        <f t="shared" si="5"/>
        <v>OR</v>
      </c>
    </row>
    <row r="69" spans="1:6" x14ac:dyDescent="0.2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2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2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2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2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2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2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2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0.05</v>
      </c>
      <c r="F78" t="str">
        <f t="shared" si="5"/>
        <v>OR</v>
      </c>
    </row>
    <row r="79" spans="1:6" x14ac:dyDescent="0.2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0.02</v>
      </c>
      <c r="F79" t="str">
        <f t="shared" si="5"/>
        <v>OR</v>
      </c>
    </row>
    <row r="80" spans="1:6" x14ac:dyDescent="0.2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 x14ac:dyDescent="0.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 x14ac:dyDescent="0.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 x14ac:dyDescent="0.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 x14ac:dyDescent="0.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 x14ac:dyDescent="0.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 x14ac:dyDescent="0.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 x14ac:dyDescent="0.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 x14ac:dyDescent="0.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 x14ac:dyDescent="0.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 x14ac:dyDescent="0.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 x14ac:dyDescent="0.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 x14ac:dyDescent="0.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 x14ac:dyDescent="0.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 x14ac:dyDescent="0.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 x14ac:dyDescent="0.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 x14ac:dyDescent="0.2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 x14ac:dyDescent="0.2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 x14ac:dyDescent="0.2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 x14ac:dyDescent="0.2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 x14ac:dyDescent="0.2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 x14ac:dyDescent="0.2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 x14ac:dyDescent="0.2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 x14ac:dyDescent="0.2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 x14ac:dyDescent="0.2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 x14ac:dyDescent="0.2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 x14ac:dyDescent="0.2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 x14ac:dyDescent="0.2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 x14ac:dyDescent="0.2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 x14ac:dyDescent="0.2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 x14ac:dyDescent="0.2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 x14ac:dyDescent="0.2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 x14ac:dyDescent="0.2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 x14ac:dyDescent="0.2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 x14ac:dyDescent="0.2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 x14ac:dyDescent="0.2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 x14ac:dyDescent="0.2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 x14ac:dyDescent="0.2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 x14ac:dyDescent="0.2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 x14ac:dyDescent="0.2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 x14ac:dyDescent="0.2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 x14ac:dyDescent="0.2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 x14ac:dyDescent="0.2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 x14ac:dyDescent="0.2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 x14ac:dyDescent="0.2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 x14ac:dyDescent="0.2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 x14ac:dyDescent="0.2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 x14ac:dyDescent="0.2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 x14ac:dyDescent="0.2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 x14ac:dyDescent="0.2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 x14ac:dyDescent="0.2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IF(SUMPRODUCT(--(E2:T2&lt;&gt;""))=0,1000000,"N.A.")</f>
        <v>1000000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1000000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1000000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1000000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1000000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50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0.5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ref="C12:C17" si="1">IF(SUMPRODUCT(--(E12:T12&lt;&gt;""))=0,0.01,"N.A.")</f>
        <v>0.01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0.01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0.01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0.01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 x14ac:dyDescent="0.2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 x14ac:dyDescent="0.2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 x14ac:dyDescent="0.2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 x14ac:dyDescent="0.2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 x14ac:dyDescent="0.2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 x14ac:dyDescent="0.2">
      <c r="A73" t="s">
        <v>56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92" workbookViewId="0">
      <selection activeCell="S111" sqref="S111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53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 x14ac:dyDescent="0.2">
      <c r="A82" t="s">
        <v>59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 x14ac:dyDescent="0.2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 x14ac:dyDescent="0.2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 x14ac:dyDescent="0.2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 x14ac:dyDescent="0.2">
      <c r="A87" t="str">
        <f>'Population Definitions'!$A$6</f>
        <v>HIV 15+</v>
      </c>
      <c r="B87" t="s">
        <v>11</v>
      </c>
      <c r="C87">
        <f t="shared" si="9"/>
        <v>0</v>
      </c>
      <c r="D87" t="s">
        <v>12</v>
      </c>
    </row>
    <row r="88" spans="1:20" x14ac:dyDescent="0.2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 x14ac:dyDescent="0.2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 x14ac:dyDescent="0.2">
      <c r="A91" t="s">
        <v>60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11</v>
      </c>
      <c r="C96">
        <f t="shared" si="10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0" x14ac:dyDescent="0.2">
      <c r="A100" t="s">
        <v>61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11</v>
      </c>
      <c r="C105">
        <f t="shared" si="11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0" x14ac:dyDescent="0.2">
      <c r="A109" t="s">
        <v>62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11</v>
      </c>
      <c r="C110">
        <v>50000</v>
      </c>
      <c r="D110" t="s">
        <v>12</v>
      </c>
    </row>
    <row r="111" spans="1:20" x14ac:dyDescent="0.2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 x14ac:dyDescent="0.2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 x14ac:dyDescent="0.2">
      <c r="A114" t="str">
        <f>'Population Definitions'!$A$6</f>
        <v>HIV 15+</v>
      </c>
      <c r="B114" t="s">
        <v>11</v>
      </c>
      <c r="C114">
        <v>0</v>
      </c>
      <c r="D114" t="s">
        <v>12</v>
      </c>
    </row>
    <row r="115" spans="1:4" x14ac:dyDescent="0.2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 x14ac:dyDescent="0.2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workbookViewId="0">
      <selection activeCell="C39" sqref="C3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83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82</v>
      </c>
      <c r="C2">
        <f t="shared" ref="C2:C8" si="0">IF(SUMPRODUCT(--(E2:T2&lt;&gt;""))=0,2,"N.A.")</f>
        <v>2</v>
      </c>
      <c r="D2" t="s">
        <v>12</v>
      </c>
    </row>
    <row r="3" spans="1:20" x14ac:dyDescent="0.2">
      <c r="A3" t="str">
        <f>'Population Definitions'!$A$3</f>
        <v>Gen 5-14</v>
      </c>
      <c r="B3" t="s">
        <v>82</v>
      </c>
      <c r="C3">
        <f t="shared" si="0"/>
        <v>2</v>
      </c>
      <c r="D3" t="s">
        <v>12</v>
      </c>
    </row>
    <row r="4" spans="1:20" x14ac:dyDescent="0.2">
      <c r="A4" t="str">
        <f>'Population Definitions'!$A$4</f>
        <v>Gen 15-64</v>
      </c>
      <c r="B4" t="s">
        <v>82</v>
      </c>
      <c r="C4">
        <f t="shared" si="0"/>
        <v>2</v>
      </c>
      <c r="D4" t="s">
        <v>12</v>
      </c>
    </row>
    <row r="5" spans="1:20" x14ac:dyDescent="0.2">
      <c r="A5" t="str">
        <f>'Population Definitions'!$A$5</f>
        <v>Gen 65+</v>
      </c>
      <c r="B5" t="s">
        <v>82</v>
      </c>
      <c r="C5">
        <f t="shared" si="0"/>
        <v>2</v>
      </c>
      <c r="D5" t="s">
        <v>12</v>
      </c>
    </row>
    <row r="6" spans="1:20" x14ac:dyDescent="0.2">
      <c r="A6" t="str">
        <f>'Population Definitions'!$A$6</f>
        <v>HIV 15+</v>
      </c>
      <c r="B6" t="s">
        <v>82</v>
      </c>
      <c r="C6">
        <f t="shared" si="0"/>
        <v>2</v>
      </c>
      <c r="D6" t="s">
        <v>12</v>
      </c>
    </row>
    <row r="7" spans="1:20" x14ac:dyDescent="0.2">
      <c r="A7" t="str">
        <f>'Population Definitions'!$A$7</f>
        <v>Prisoners</v>
      </c>
      <c r="B7" t="s">
        <v>82</v>
      </c>
      <c r="C7">
        <f t="shared" si="0"/>
        <v>2</v>
      </c>
      <c r="D7" t="s">
        <v>12</v>
      </c>
    </row>
    <row r="8" spans="1:20" x14ac:dyDescent="0.2">
      <c r="A8" t="str">
        <f>'Population Definitions'!$A$8</f>
        <v>Population 7</v>
      </c>
      <c r="B8" t="s">
        <v>82</v>
      </c>
      <c r="C8">
        <f t="shared" si="0"/>
        <v>2</v>
      </c>
      <c r="D8" t="s">
        <v>12</v>
      </c>
    </row>
    <row r="10" spans="1:20" x14ac:dyDescent="0.2">
      <c r="A10" t="s">
        <v>84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82</v>
      </c>
      <c r="C11">
        <f t="shared" ref="C11:C17" si="1">IF(SUMPRODUCT(--(E11:T11&lt;&gt;""))=0,1,"N.A.")</f>
        <v>1</v>
      </c>
      <c r="D11" t="s">
        <v>12</v>
      </c>
    </row>
    <row r="12" spans="1:20" x14ac:dyDescent="0.2">
      <c r="A12" t="str">
        <f>'Population Definitions'!$A$3</f>
        <v>Gen 5-14</v>
      </c>
      <c r="B12" t="s">
        <v>82</v>
      </c>
      <c r="C12">
        <f t="shared" si="1"/>
        <v>1</v>
      </c>
      <c r="D12" t="s">
        <v>12</v>
      </c>
    </row>
    <row r="13" spans="1:20" x14ac:dyDescent="0.2">
      <c r="A13" t="str">
        <f>'Population Definitions'!$A$4</f>
        <v>Gen 15-64</v>
      </c>
      <c r="B13" t="s">
        <v>82</v>
      </c>
      <c r="C13">
        <f t="shared" si="1"/>
        <v>1</v>
      </c>
      <c r="D13" t="s">
        <v>12</v>
      </c>
    </row>
    <row r="14" spans="1:20" x14ac:dyDescent="0.2">
      <c r="A14" t="str">
        <f>'Population Definitions'!$A$5</f>
        <v>Gen 65+</v>
      </c>
      <c r="B14" t="s">
        <v>82</v>
      </c>
      <c r="C14">
        <f t="shared" si="1"/>
        <v>1</v>
      </c>
      <c r="D14" t="s">
        <v>12</v>
      </c>
    </row>
    <row r="15" spans="1:20" x14ac:dyDescent="0.2">
      <c r="A15" t="str">
        <f>'Population Definitions'!$A$6</f>
        <v>HIV 15+</v>
      </c>
      <c r="B15" t="s">
        <v>82</v>
      </c>
      <c r="C15">
        <f t="shared" si="1"/>
        <v>1</v>
      </c>
      <c r="D15" t="s">
        <v>12</v>
      </c>
    </row>
    <row r="16" spans="1:20" x14ac:dyDescent="0.2">
      <c r="A16" t="str">
        <f>'Population Definitions'!$A$7</f>
        <v>Prisoners</v>
      </c>
      <c r="B16" t="s">
        <v>82</v>
      </c>
      <c r="C16">
        <f t="shared" si="1"/>
        <v>1</v>
      </c>
      <c r="D16" t="s">
        <v>12</v>
      </c>
    </row>
    <row r="17" spans="1:20" x14ac:dyDescent="0.2">
      <c r="A17" t="str">
        <f>'Population Definitions'!$A$8</f>
        <v>Population 7</v>
      </c>
      <c r="B17" t="s">
        <v>82</v>
      </c>
      <c r="C17">
        <f t="shared" si="1"/>
        <v>1</v>
      </c>
      <c r="D17" t="s">
        <v>12</v>
      </c>
    </row>
    <row r="19" spans="1:20" x14ac:dyDescent="0.2">
      <c r="A19" t="s">
        <v>85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82</v>
      </c>
      <c r="C20">
        <f t="shared" ref="C20:C26" si="2">IF(SUMPRODUCT(--(E20:T20&lt;&gt;""))=0,3,"N.A.")</f>
        <v>3</v>
      </c>
      <c r="D20" t="s">
        <v>12</v>
      </c>
    </row>
    <row r="21" spans="1:20" x14ac:dyDescent="0.2">
      <c r="A21" t="str">
        <f>'Population Definitions'!$A$3</f>
        <v>Gen 5-14</v>
      </c>
      <c r="B21" t="s">
        <v>82</v>
      </c>
      <c r="C21">
        <f t="shared" si="2"/>
        <v>3</v>
      </c>
      <c r="D21" t="s">
        <v>12</v>
      </c>
    </row>
    <row r="22" spans="1:20" x14ac:dyDescent="0.2">
      <c r="A22" t="str">
        <f>'Population Definitions'!$A$4</f>
        <v>Gen 15-64</v>
      </c>
      <c r="B22" t="s">
        <v>82</v>
      </c>
      <c r="C22">
        <f t="shared" si="2"/>
        <v>3</v>
      </c>
      <c r="D22" t="s">
        <v>12</v>
      </c>
    </row>
    <row r="23" spans="1:20" x14ac:dyDescent="0.2">
      <c r="A23" t="str">
        <f>'Population Definitions'!$A$5</f>
        <v>Gen 65+</v>
      </c>
      <c r="B23" t="s">
        <v>82</v>
      </c>
      <c r="C23">
        <f t="shared" si="2"/>
        <v>3</v>
      </c>
      <c r="D23" t="s">
        <v>12</v>
      </c>
    </row>
    <row r="24" spans="1:20" x14ac:dyDescent="0.2">
      <c r="A24" t="str">
        <f>'Population Definitions'!$A$6</f>
        <v>HIV 15+</v>
      </c>
      <c r="B24" t="s">
        <v>82</v>
      </c>
      <c r="C24">
        <f t="shared" si="2"/>
        <v>3</v>
      </c>
      <c r="D24" t="s">
        <v>12</v>
      </c>
    </row>
    <row r="25" spans="1:20" x14ac:dyDescent="0.2">
      <c r="A25" t="str">
        <f>'Population Definitions'!$A$7</f>
        <v>Prisoners</v>
      </c>
      <c r="B25" t="s">
        <v>82</v>
      </c>
      <c r="C25">
        <f t="shared" si="2"/>
        <v>3</v>
      </c>
      <c r="D25" t="s">
        <v>12</v>
      </c>
    </row>
    <row r="26" spans="1:20" x14ac:dyDescent="0.2">
      <c r="A26" t="str">
        <f>'Population Definitions'!$A$8</f>
        <v>Population 7</v>
      </c>
      <c r="B26" t="s">
        <v>82</v>
      </c>
      <c r="C26">
        <f t="shared" si="2"/>
        <v>3</v>
      </c>
      <c r="D26" t="s">
        <v>12</v>
      </c>
    </row>
    <row r="28" spans="1:20" x14ac:dyDescent="0.2">
      <c r="A28" t="s">
        <v>86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82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82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82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82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82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82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82</v>
      </c>
      <c r="C35">
        <v>0</v>
      </c>
      <c r="D35" t="s">
        <v>12</v>
      </c>
    </row>
    <row r="37" spans="1:20" x14ac:dyDescent="0.2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82</v>
      </c>
      <c r="C38"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82</v>
      </c>
      <c r="C39"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82</v>
      </c>
      <c r="C40"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82</v>
      </c>
      <c r="C41"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82</v>
      </c>
      <c r="C42"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82</v>
      </c>
      <c r="C43"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82</v>
      </c>
      <c r="C44">
        <v>0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2016-11-29T13:51:41Z</dcterms:created>
  <dcterms:modified xsi:type="dcterms:W3CDTF">2016-12-02T06:19:27Z</dcterms:modified>
</cp:coreProperties>
</file>