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Infection Susceptibility" sheetId="8" r:id="rId8"/>
    <sheet name="Latent Testing and Treatment" sheetId="9" r:id="rId9"/>
    <sheet name="Latent Progression Rates" sheetId="10" r:id="rId10"/>
    <sheet name="Active TB Testing and Treatment" sheetId="11" r:id="rId11"/>
    <sheet name="Active TB Progression Rates" sheetId="12" r:id="rId12"/>
    <sheet name="Active TB Death Rates" sheetId="13" r:id="rId13"/>
    <sheet name="Epidemic Characteristics" sheetId="14" r:id="rId14"/>
    <sheet name="Cascade Parameters" sheetId="15" r:id="rId15"/>
  </sheets>
  <calcPr calcId="124519" fullCalcOnLoad="1"/>
</workbook>
</file>

<file path=xl/sharedStrings.xml><?xml version="1.0" encoding="utf-8"?>
<sst xmlns="http://schemas.openxmlformats.org/spreadsheetml/2006/main" count="2330" uniqueCount="122">
  <si>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</si>
  <si>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</si>
  <si>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</si>
  <si>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</si>
  <si>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</si>
  <si>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</si>
  <si>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</si>
  <si>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Population 4</t>
  </si>
  <si>
    <t>Population 5</t>
  </si>
  <si>
    <t>Population 6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</si>
  <si>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</si>
  <si>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</si>
  <si>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</si>
  <si>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</si>
  <si>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</si>
  <si>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</si>
  <si>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</si>
  <si>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</si>
  <si>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</si>
  <si>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Current Number of People Vaccinated [S]</t>
  </si>
  <si>
    <t>Current Suspected Latent Infections [S]</t>
  </si>
  <si>
    <t>Current Suspected Active Infections [S]</t>
  </si>
  <si>
    <t>Current Population Count [S]</t>
  </si>
  <si>
    <t>Infection Vulnerability Factor (Vaccinated vs. Susceptible) [P]</t>
  </si>
  <si>
    <t>New SP DS Cases [P]</t>
  </si>
  <si>
    <t>SP DS Diagnosis Rate [P]</t>
  </si>
  <si>
    <t>SP DS Natural Recovery Rate [P]</t>
  </si>
  <si>
    <t>SP DS Death Rate (Untreated) [P]</t>
  </si>
  <si>
    <t>Current Suspected Early-Stage Latent Infections [O]</t>
  </si>
  <si>
    <t>Current Suspected Smear-Positive Infections [S]</t>
  </si>
  <si>
    <t>Vaccination Rate [P]</t>
  </si>
  <si>
    <t>Infection Vulnerability Factor (Latent Treated vs. Susceptible) [P]</t>
  </si>
  <si>
    <t>Number of Births [P]</t>
  </si>
  <si>
    <t>New SP MDR Cases [P]</t>
  </si>
  <si>
    <t>SP DS Treatment Uptake Rate [P]</t>
  </si>
  <si>
    <t>SP MDR Natural Recovery Rate [P]</t>
  </si>
  <si>
    <t>SP MDR Death Rate (Untreated) [P]</t>
  </si>
  <si>
    <t>Current Suspected Late-Stage Latent Infections [S]</t>
  </si>
  <si>
    <t>Current Suspected SP Drug-Susceptible Infections [S]</t>
  </si>
  <si>
    <t>Latency Testing Rate [P]</t>
  </si>
  <si>
    <t>Infection Vulnerability Factor (Active Recovered vs. Susceptible) [P]</t>
  </si>
  <si>
    <t>Death Rate (General) [P]</t>
  </si>
  <si>
    <t>New SP XDR Cases [P]</t>
  </si>
  <si>
    <t>SP DS Treatment Abandonment Rate [P]</t>
  </si>
  <si>
    <t>SP XDR Natural Recovery Rate [P]</t>
  </si>
  <si>
    <t>SP XDR Death Rate (Untreated) [P]</t>
  </si>
  <si>
    <t>Current Known Latent Infections [S]</t>
  </si>
  <si>
    <t>Current Suspected SP Multidrug-Resistant Infections [S]</t>
  </si>
  <si>
    <t>Latency Treatment Initiation Rate [P]</t>
  </si>
  <si>
    <t>SP DS Infectiousness [P]</t>
  </si>
  <si>
    <t>New SN DS Cases [P]</t>
  </si>
  <si>
    <t>SP DS Treatment Success Rate [P]</t>
  </si>
  <si>
    <t>SN DS Natural Recovery Rate [P]</t>
  </si>
  <si>
    <t>SP DS Death Rate (On Treatment) [P]</t>
  </si>
  <si>
    <t>Current Known Early-Stage Latent Infections [O]</t>
  </si>
  <si>
    <t>Current Suspected SP Extensively Drug-Resistant Infections [S]</t>
  </si>
  <si>
    <t>Latency Treatment Abandonment Rate [P]</t>
  </si>
  <si>
    <t>SN Relative Infectiousness (Compared to SP) [P]</t>
  </si>
  <si>
    <t>New SN MDR Cases [P]</t>
  </si>
  <si>
    <t>SP MDR Diagnosis Rate [P]</t>
  </si>
  <si>
    <t>SN MDR Natural Recovery Rate [P]</t>
  </si>
  <si>
    <t>SP MDR Death Rate (On Treatment) [P]</t>
  </si>
  <si>
    <t>Current Known Late-Stage Latent Infections [S]</t>
  </si>
  <si>
    <t>Current Known SP Drug-Susceptible Infections [S]</t>
  </si>
  <si>
    <t>Latency Treatment Success Rate [P]</t>
  </si>
  <si>
    <t>MDR Relative Infectiousness (Compared to DS) [P]</t>
  </si>
  <si>
    <t>New SN XDR Cases [P]</t>
  </si>
  <si>
    <t>SP MDR Treatment Uptake Rate [P]</t>
  </si>
  <si>
    <t>SN XDR Natural Recovery Rate [P]</t>
  </si>
  <si>
    <t>SP XDR Death Rate (On Treatment) [P]</t>
  </si>
  <si>
    <t>Current Latent Infections on Treatment [S]</t>
  </si>
  <si>
    <t>Current Known SP Multidrug-Resistant Infections [S]</t>
  </si>
  <si>
    <t>XDR Relative Infectiousness (Compared to DS) [P]</t>
  </si>
  <si>
    <t>SP MDR Treatment Abandonment Rate [P]</t>
  </si>
  <si>
    <t>SN DS-MDR Escalation Rate (Improper Treatment) [P]</t>
  </si>
  <si>
    <t>SN DS Death Rate (Untreated) [P]</t>
  </si>
  <si>
    <t>Current Early-Stage Latent Infections on Treatment [O]</t>
  </si>
  <si>
    <t>Current Known SP Extensively Drug-Resistant Infections [S]</t>
  </si>
  <si>
    <t>SP MDR Treatment Success Rate [P]</t>
  </si>
  <si>
    <t>SN MDR-XDR Escalation Rate (Improper Treatment) [P]</t>
  </si>
  <si>
    <t>SN MDR Death Rate (Untreated) [P]</t>
  </si>
  <si>
    <t>Current Late-Stage Latent Infections on Treatment [S]</t>
  </si>
  <si>
    <t>Current SP Drug-Susceptible Infections on Treatment [S]</t>
  </si>
  <si>
    <t>SP XDR Diagnosis Rate [P]</t>
  </si>
  <si>
    <t>SP DS-MDR Escalation Rate (Improper Treatment) [P]</t>
  </si>
  <si>
    <t>SN XDR Death Rate (Untreated) [P]</t>
  </si>
  <si>
    <t>Current Number of People Recovered from Latent Infections [S]</t>
  </si>
  <si>
    <t>Current SP Multidrug-Resistant Infections on Treatment [S]</t>
  </si>
  <si>
    <t>SP XDR Treatment Uptake Rate [P]</t>
  </si>
  <si>
    <t>SP MDR-XDR Escalation Rate (Improper Treatment) [P]</t>
  </si>
  <si>
    <t>SN DS Death Rate (On Treatment) [P]</t>
  </si>
  <si>
    <t>Current SP Extensively Drug-Resistant Infections on Treatment [S]</t>
  </si>
  <si>
    <t>SP XDR Treatment Abandonment Rate [P]</t>
  </si>
  <si>
    <t>SN MDR Death Rate (On Treatment) [P]</t>
  </si>
  <si>
    <t>Current Suspected Smear-Negative Infections [S]</t>
  </si>
  <si>
    <t>SP XDR Treatment Success Rate [P]</t>
  </si>
  <si>
    <t>SN XDR Death Rate (On Treatment) [P]</t>
  </si>
  <si>
    <t>Current Suspected SN Drug-Susceptible Infections [S]</t>
  </si>
  <si>
    <t>SN DS Diagnosis Rate [P]</t>
  </si>
  <si>
    <t>Current Suspected SN Multidrug-Resistant Infections [S]</t>
  </si>
  <si>
    <t>SN DS Treatment Uptake Rate [P]</t>
  </si>
  <si>
    <t>Current Suspected SN Extensively Drug-Resistant Infections [S]</t>
  </si>
  <si>
    <t>SN DS Treatment Abandonment Rate [P]</t>
  </si>
  <si>
    <t>Current Known SN Drug-Susceptible Infections [S]</t>
  </si>
  <si>
    <t>SN DS Treatment Success Rate [P]</t>
  </si>
  <si>
    <t>Current Known SN Multidrug-Resistant Infections [S]</t>
  </si>
  <si>
    <t>SN MDR Diagnosis Rate [P]</t>
  </si>
  <si>
    <t>Current Known SN Extensively Drug-Resistant Infections [S]</t>
  </si>
  <si>
    <t>SN MDR Treatment Uptake Rate [P]</t>
  </si>
  <si>
    <t>Current SN Drug-Susceptible Infections on Treatment [S]</t>
  </si>
  <si>
    <t>SN MDR Treatment Abandonment Rate [P]</t>
  </si>
  <si>
    <t>Current SN Multidrug-Resistant Infections on Treatment [S]</t>
  </si>
  <si>
    <t>SN MDR Treatment Success Rate [P]</t>
  </si>
  <si>
    <t>Current SN Extensively Drug-Resistant Infections on Treatment [S]</t>
  </si>
  <si>
    <t>SN XDR Diagnosis Rate [P]</t>
  </si>
  <si>
    <t>Current Number of People Recovered from Active Infections [S]</t>
  </si>
  <si>
    <t>SN XDR Treatment Uptake Rate [P]</t>
  </si>
  <si>
    <t>SN XDR Treatment Abandonment Rate [P]</t>
  </si>
  <si>
    <t>SN XDR Treatment Success Rate [P]</t>
  </si>
  <si>
    <t>Early Latency Progression Rate to Active TB [P]</t>
  </si>
  <si>
    <t>Late Latency Progression Rate to Active TB [P]</t>
  </si>
  <si>
    <t>Probability of Active TB from Early Latent TB [P]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</si>
</sst>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5" width="15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LEFT(A2,3)&amp;"1"</f>
        <v>Pop1</v>
      </c>
    </row>
    <row r="3" spans="1:4">
      <c r="A3" t="s">
        <v>5</v>
      </c>
      <c r="B3" t="str">
        <f>LEFT(A3,3)&amp;"2"</f>
        <v>Pop2</v>
      </c>
    </row>
    <row r="4" spans="1:4">
      <c r="A4" t="s">
        <v>6</v>
      </c>
      <c r="B4" t="str">
        <f>LEFT(A4,3)&amp;"3"</f>
        <v>Pop3</v>
      </c>
    </row>
    <row r="5" spans="1:4">
      <c r="A5" t="s">
        <v>7</v>
      </c>
      <c r="B5" t="str">
        <f>LEFT(A5,3)&amp;"4"</f>
        <v>Pop4</v>
      </c>
    </row>
    <row r="6" spans="1:4">
      <c r="A6" t="s">
        <v>8</v>
      </c>
      <c r="B6" t="str">
        <f>LEFT(A6,3)&amp;"5"</f>
        <v>Pop5</v>
      </c>
    </row>
    <row r="7" spans="1:4">
      <c r="A7" t="s">
        <v>9</v>
      </c>
      <c r="B7" t="str">
        <f>LEFT(A7,3)&amp;"6"</f>
        <v>Pop6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23"/>
  <sheetViews>
    <sheetView workbookViewId="0"/>
  </sheetViews>
  <sheetFormatPr defaultRowHeight="15"/>
  <cols>
    <col min="1" max="1" width="60.7109375" customWidth="1"/>
    <col min="2" max="3" width="10.7109375" customWidth="1"/>
  </cols>
  <sheetData>
    <row r="1" spans="1:20">
      <c r="A1" t="s">
        <v>119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IF(SUMPRODUCT(--(E2:T2&lt;&gt;""))=0,0.001000,"N.A.")</f>
        <v>0.001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IF(SUMPRODUCT(--(E3:T3&lt;&gt;""))=0,0.001000,"N.A.")</f>
        <v>0.001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IF(SUMPRODUCT(--(E4:T4&lt;&gt;""))=0,0.001000,"N.A.")</f>
        <v>0.001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IF(SUMPRODUCT(--(E5:T5&lt;&gt;""))=0,0.001000,"N.A.")</f>
        <v>0.001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IF(SUMPRODUCT(--(E6:T6&lt;&gt;""))=0,0.001000,"N.A.")</f>
        <v>0.001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IF(SUMPRODUCT(--(E7:T7&lt;&gt;""))=0,0.001000,"N.A.")</f>
        <v>0.001</v>
      </c>
      <c r="D7" t="s">
        <v>18</v>
      </c>
    </row>
    <row r="9" spans="1:20">
      <c r="A9" t="s">
        <v>120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IF(SUMPRODUCT(--(E10:T10&lt;&gt;""))=0,0.090000,"N.A.")</f>
        <v>0.09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IF(SUMPRODUCT(--(E11:T11&lt;&gt;""))=0,0.090000,"N.A.")</f>
        <v>0.09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IF(SUMPRODUCT(--(E12:T12&lt;&gt;""))=0,0.090000,"N.A.")</f>
        <v>0.09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IF(SUMPRODUCT(--(E13:T13&lt;&gt;""))=0,0.090000,"N.A.")</f>
        <v>0.09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IF(SUMPRODUCT(--(E14:T14&lt;&gt;""))=0,0.090000,"N.A.")</f>
        <v>0.09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IF(SUMPRODUCT(--(E15:T15&lt;&gt;""))=0,0.090000,"N.A.")</f>
        <v>0.09</v>
      </c>
      <c r="D15" t="s">
        <v>18</v>
      </c>
    </row>
    <row r="17" spans="1:20">
      <c r="A17" t="s">
        <v>121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IF(SUMPRODUCT(--(E18:T18&lt;&gt;""))=0,0.115000,"N.A.")</f>
        <v>0.115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IF(SUMPRODUCT(--(E19:T19&lt;&gt;""))=0,0.115000,"N.A.")</f>
        <v>0.115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IF(SUMPRODUCT(--(E20:T20&lt;&gt;""))=0,0.115000,"N.A.")</f>
        <v>0.115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IF(SUMPRODUCT(--(E21:T21&lt;&gt;""))=0,0.115000,"N.A.")</f>
        <v>0.115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IF(SUMPRODUCT(--(E22:T22&lt;&gt;""))=0,0.115000,"N.A.")</f>
        <v>0.115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IF(SUMPRODUCT(--(E23:T23&lt;&gt;""))=0,0.115000,"N.A.")</f>
        <v>0.115</v>
      </c>
      <c r="D23" t="s">
        <v>18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91"/>
  <sheetViews>
    <sheetView workbookViewId="0"/>
  </sheetViews>
  <sheetFormatPr defaultRowHeight="15"/>
  <cols>
    <col min="1" max="1" width="60.7109375" customWidth="1"/>
    <col min="2" max="3" width="10.7109375" customWidth="1"/>
  </cols>
  <sheetData>
    <row r="1" spans="1:20">
      <c r="A1" t="s">
        <v>25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IF(SUMPRODUCT(--(E2:T2&lt;&gt;""))=0,0.590000,"N.A.")</f>
        <v>0.59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IF(SUMPRODUCT(--(E3:T3&lt;&gt;""))=0,0.590000,"N.A.")</f>
        <v>0.59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IF(SUMPRODUCT(--(E4:T4&lt;&gt;""))=0,0.590000,"N.A.")</f>
        <v>0.59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IF(SUMPRODUCT(--(E5:T5&lt;&gt;""))=0,0.590000,"N.A.")</f>
        <v>0.59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IF(SUMPRODUCT(--(E6:T6&lt;&gt;""))=0,0.590000,"N.A.")</f>
        <v>0.59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IF(SUMPRODUCT(--(E7:T7&lt;&gt;""))=0,0.590000,"N.A.")</f>
        <v>0.59</v>
      </c>
      <c r="D7" t="s">
        <v>18</v>
      </c>
    </row>
    <row r="9" spans="1:20">
      <c r="A9" t="s">
        <v>34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IF(SUMPRODUCT(--(E10:T10&lt;&gt;""))=0,0.590000,"N.A.")</f>
        <v>0.59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IF(SUMPRODUCT(--(E11:T11&lt;&gt;""))=0,0.590000,"N.A.")</f>
        <v>0.59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IF(SUMPRODUCT(--(E12:T12&lt;&gt;""))=0,0.590000,"N.A.")</f>
        <v>0.59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IF(SUMPRODUCT(--(E13:T13&lt;&gt;""))=0,0.590000,"N.A.")</f>
        <v>0.59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IF(SUMPRODUCT(--(E14:T14&lt;&gt;""))=0,0.590000,"N.A.")</f>
        <v>0.59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IF(SUMPRODUCT(--(E15:T15&lt;&gt;""))=0,0.590000,"N.A.")</f>
        <v>0.59</v>
      </c>
      <c r="D15" t="s">
        <v>18</v>
      </c>
    </row>
    <row r="17" spans="1:20">
      <c r="A17" t="s">
        <v>43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IF(SUMPRODUCT(--(E18:T18&lt;&gt;""))=0,0.050000,"N.A.")</f>
        <v>0.05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IF(SUMPRODUCT(--(E19:T19&lt;&gt;""))=0,0.050000,"N.A.")</f>
        <v>0.05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IF(SUMPRODUCT(--(E20:T20&lt;&gt;""))=0,0.050000,"N.A.")</f>
        <v>0.05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IF(SUMPRODUCT(--(E21:T21&lt;&gt;""))=0,0.050000,"N.A.")</f>
        <v>0.05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IF(SUMPRODUCT(--(E22:T22&lt;&gt;""))=0,0.050000,"N.A.")</f>
        <v>0.05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IF(SUMPRODUCT(--(E23:T23&lt;&gt;""))=0,0.050000,"N.A.")</f>
        <v>0.05</v>
      </c>
      <c r="D23" t="s">
        <v>18</v>
      </c>
    </row>
    <row r="25" spans="1:20">
      <c r="A25" t="s">
        <v>51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16</v>
      </c>
      <c r="C26">
        <f>IF(SUMPRODUCT(--(E26:T26&lt;&gt;""))=0,0.830000,"N.A.")</f>
        <v>0.83</v>
      </c>
      <c r="D26" t="s">
        <v>18</v>
      </c>
    </row>
    <row r="27" spans="1:20">
      <c r="A27" t="str">
        <f>'Population Definitions'!$A$3</f>
        <v>Population 2</v>
      </c>
      <c r="B27" t="s">
        <v>16</v>
      </c>
      <c r="C27">
        <f>IF(SUMPRODUCT(--(E27:T27&lt;&gt;""))=0,0.830000,"N.A.")</f>
        <v>0.83</v>
      </c>
      <c r="D27" t="s">
        <v>18</v>
      </c>
    </row>
    <row r="28" spans="1:20">
      <c r="A28" t="str">
        <f>'Population Definitions'!$A$4</f>
        <v>Population 3</v>
      </c>
      <c r="B28" t="s">
        <v>16</v>
      </c>
      <c r="C28">
        <f>IF(SUMPRODUCT(--(E28:T28&lt;&gt;""))=0,0.830000,"N.A.")</f>
        <v>0.83</v>
      </c>
      <c r="D28" t="s">
        <v>18</v>
      </c>
    </row>
    <row r="29" spans="1:20">
      <c r="A29" t="str">
        <f>'Population Definitions'!$A$5</f>
        <v>Population 4</v>
      </c>
      <c r="B29" t="s">
        <v>16</v>
      </c>
      <c r="C29">
        <f>IF(SUMPRODUCT(--(E29:T29&lt;&gt;""))=0,0.830000,"N.A.")</f>
        <v>0.83</v>
      </c>
      <c r="D29" t="s">
        <v>18</v>
      </c>
    </row>
    <row r="30" spans="1:20">
      <c r="A30" t="str">
        <f>'Population Definitions'!$A$6</f>
        <v>Population 5</v>
      </c>
      <c r="B30" t="s">
        <v>16</v>
      </c>
      <c r="C30">
        <f>IF(SUMPRODUCT(--(E30:T30&lt;&gt;""))=0,0.830000,"N.A.")</f>
        <v>0.83</v>
      </c>
      <c r="D30" t="s">
        <v>18</v>
      </c>
    </row>
    <row r="31" spans="1:20">
      <c r="A31" t="str">
        <f>'Population Definitions'!$A$7</f>
        <v>Population 6</v>
      </c>
      <c r="B31" t="s">
        <v>16</v>
      </c>
      <c r="C31">
        <f>IF(SUMPRODUCT(--(E31:T31&lt;&gt;""))=0,0.830000,"N.A.")</f>
        <v>0.83</v>
      </c>
      <c r="D31" t="s">
        <v>18</v>
      </c>
    </row>
    <row r="33" spans="1:20">
      <c r="A33" t="s">
        <v>59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IF(SUMPRODUCT(--(E34:T34&lt;&gt;""))=0,0.590000,"N.A.")</f>
        <v>0.59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IF(SUMPRODUCT(--(E35:T35&lt;&gt;""))=0,0.590000,"N.A.")</f>
        <v>0.59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IF(SUMPRODUCT(--(E36:T36&lt;&gt;""))=0,0.590000,"N.A.")</f>
        <v>0.59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IF(SUMPRODUCT(--(E37:T37&lt;&gt;""))=0,0.590000,"N.A.")</f>
        <v>0.59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IF(SUMPRODUCT(--(E38:T38&lt;&gt;""))=0,0.590000,"N.A.")</f>
        <v>0.59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IF(SUMPRODUCT(--(E39:T39&lt;&gt;""))=0,0.590000,"N.A.")</f>
        <v>0.59</v>
      </c>
      <c r="D39" t="s">
        <v>18</v>
      </c>
    </row>
    <row r="41" spans="1:20">
      <c r="A41" t="s">
        <v>67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IF(SUMPRODUCT(--(E42:T42&lt;&gt;""))=0,0.370000,"N.A.")</f>
        <v>0.37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IF(SUMPRODUCT(--(E43:T43&lt;&gt;""))=0,0.370000,"N.A.")</f>
        <v>0.37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IF(SUMPRODUCT(--(E44:T44&lt;&gt;""))=0,0.370000,"N.A.")</f>
        <v>0.37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IF(SUMPRODUCT(--(E45:T45&lt;&gt;""))=0,0.370000,"N.A.")</f>
        <v>0.37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IF(SUMPRODUCT(--(E46:T46&lt;&gt;""))=0,0.370000,"N.A.")</f>
        <v>0.37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IF(SUMPRODUCT(--(E47:T47&lt;&gt;""))=0,0.370000,"N.A.")</f>
        <v>0.37</v>
      </c>
      <c r="D47" t="s">
        <v>18</v>
      </c>
    </row>
    <row r="49" spans="1:20">
      <c r="A49" t="s">
        <v>73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16</v>
      </c>
      <c r="C50">
        <f>IF(SUMPRODUCT(--(E50:T50&lt;&gt;""))=0,0.240000,"N.A.")</f>
        <v>0.24</v>
      </c>
      <c r="D50" t="s">
        <v>18</v>
      </c>
    </row>
    <row r="51" spans="1:20">
      <c r="A51" t="str">
        <f>'Population Definitions'!$A$3</f>
        <v>Population 2</v>
      </c>
      <c r="B51" t="s">
        <v>16</v>
      </c>
      <c r="C51">
        <f>IF(SUMPRODUCT(--(E51:T51&lt;&gt;""))=0,0.240000,"N.A.")</f>
        <v>0.24</v>
      </c>
      <c r="D51" t="s">
        <v>18</v>
      </c>
    </row>
    <row r="52" spans="1:20">
      <c r="A52" t="str">
        <f>'Population Definitions'!$A$4</f>
        <v>Population 3</v>
      </c>
      <c r="B52" t="s">
        <v>16</v>
      </c>
      <c r="C52">
        <f>IF(SUMPRODUCT(--(E52:T52&lt;&gt;""))=0,0.240000,"N.A.")</f>
        <v>0.24</v>
      </c>
      <c r="D52" t="s">
        <v>18</v>
      </c>
    </row>
    <row r="53" spans="1:20">
      <c r="A53" t="str">
        <f>'Population Definitions'!$A$5</f>
        <v>Population 4</v>
      </c>
      <c r="B53" t="s">
        <v>16</v>
      </c>
      <c r="C53">
        <f>IF(SUMPRODUCT(--(E53:T53&lt;&gt;""))=0,0.240000,"N.A.")</f>
        <v>0.24</v>
      </c>
      <c r="D53" t="s">
        <v>18</v>
      </c>
    </row>
    <row r="54" spans="1:20">
      <c r="A54" t="str">
        <f>'Population Definitions'!$A$6</f>
        <v>Population 5</v>
      </c>
      <c r="B54" t="s">
        <v>16</v>
      </c>
      <c r="C54">
        <f>IF(SUMPRODUCT(--(E54:T54&lt;&gt;""))=0,0.240000,"N.A.")</f>
        <v>0.24</v>
      </c>
      <c r="D54" t="s">
        <v>18</v>
      </c>
    </row>
    <row r="55" spans="1:20">
      <c r="A55" t="str">
        <f>'Population Definitions'!$A$7</f>
        <v>Population 6</v>
      </c>
      <c r="B55" t="s">
        <v>16</v>
      </c>
      <c r="C55">
        <f>IF(SUMPRODUCT(--(E55:T55&lt;&gt;""))=0,0.240000,"N.A.")</f>
        <v>0.24</v>
      </c>
      <c r="D55" t="s">
        <v>18</v>
      </c>
    </row>
    <row r="57" spans="1:20">
      <c r="A57" t="s">
        <v>78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16</v>
      </c>
      <c r="C58">
        <f>IF(SUMPRODUCT(--(E58:T58&lt;&gt;""))=0,0.520000,"N.A.")</f>
        <v>0.52</v>
      </c>
      <c r="D58" t="s">
        <v>18</v>
      </c>
    </row>
    <row r="59" spans="1:20">
      <c r="A59" t="str">
        <f>'Population Definitions'!$A$3</f>
        <v>Population 2</v>
      </c>
      <c r="B59" t="s">
        <v>16</v>
      </c>
      <c r="C59">
        <f>IF(SUMPRODUCT(--(E59:T59&lt;&gt;""))=0,0.520000,"N.A.")</f>
        <v>0.52</v>
      </c>
      <c r="D59" t="s">
        <v>18</v>
      </c>
    </row>
    <row r="60" spans="1:20">
      <c r="A60" t="str">
        <f>'Population Definitions'!$A$4</f>
        <v>Population 3</v>
      </c>
      <c r="B60" t="s">
        <v>16</v>
      </c>
      <c r="C60">
        <f>IF(SUMPRODUCT(--(E60:T60&lt;&gt;""))=0,0.520000,"N.A.")</f>
        <v>0.52</v>
      </c>
      <c r="D60" t="s">
        <v>18</v>
      </c>
    </row>
    <row r="61" spans="1:20">
      <c r="A61" t="str">
        <f>'Population Definitions'!$A$5</f>
        <v>Population 4</v>
      </c>
      <c r="B61" t="s">
        <v>16</v>
      </c>
      <c r="C61">
        <f>IF(SUMPRODUCT(--(E61:T61&lt;&gt;""))=0,0.520000,"N.A.")</f>
        <v>0.52</v>
      </c>
      <c r="D61" t="s">
        <v>18</v>
      </c>
    </row>
    <row r="62" spans="1:20">
      <c r="A62" t="str">
        <f>'Population Definitions'!$A$6</f>
        <v>Population 5</v>
      </c>
      <c r="B62" t="s">
        <v>16</v>
      </c>
      <c r="C62">
        <f>IF(SUMPRODUCT(--(E62:T62&lt;&gt;""))=0,0.520000,"N.A.")</f>
        <v>0.52</v>
      </c>
      <c r="D62" t="s">
        <v>18</v>
      </c>
    </row>
    <row r="63" spans="1:20">
      <c r="A63" t="str">
        <f>'Population Definitions'!$A$7</f>
        <v>Population 6</v>
      </c>
      <c r="B63" t="s">
        <v>16</v>
      </c>
      <c r="C63">
        <f>IF(SUMPRODUCT(--(E63:T63&lt;&gt;""))=0,0.520000,"N.A.")</f>
        <v>0.52</v>
      </c>
      <c r="D63" t="s">
        <v>18</v>
      </c>
    </row>
    <row r="65" spans="1:20">
      <c r="A65" t="s">
        <v>83</v>
      </c>
      <c r="B65" t="s">
        <v>14</v>
      </c>
      <c r="C65" t="s">
        <v>15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Population 1</v>
      </c>
      <c r="B66" t="s">
        <v>16</v>
      </c>
      <c r="C66">
        <f>IF(SUMPRODUCT(--(E66:T66&lt;&gt;""))=0,0.590000,"N.A.")</f>
        <v>0.59</v>
      </c>
      <c r="D66" t="s">
        <v>18</v>
      </c>
    </row>
    <row r="67" spans="1:20">
      <c r="A67" t="str">
        <f>'Population Definitions'!$A$3</f>
        <v>Population 2</v>
      </c>
      <c r="B67" t="s">
        <v>16</v>
      </c>
      <c r="C67">
        <f>IF(SUMPRODUCT(--(E67:T67&lt;&gt;""))=0,0.590000,"N.A.")</f>
        <v>0.59</v>
      </c>
      <c r="D67" t="s">
        <v>18</v>
      </c>
    </row>
    <row r="68" spans="1:20">
      <c r="A68" t="str">
        <f>'Population Definitions'!$A$4</f>
        <v>Population 3</v>
      </c>
      <c r="B68" t="s">
        <v>16</v>
      </c>
      <c r="C68">
        <f>IF(SUMPRODUCT(--(E68:T68&lt;&gt;""))=0,0.590000,"N.A.")</f>
        <v>0.59</v>
      </c>
      <c r="D68" t="s">
        <v>18</v>
      </c>
    </row>
    <row r="69" spans="1:20">
      <c r="A69" t="str">
        <f>'Population Definitions'!$A$5</f>
        <v>Population 4</v>
      </c>
      <c r="B69" t="s">
        <v>16</v>
      </c>
      <c r="C69">
        <f>IF(SUMPRODUCT(--(E69:T69&lt;&gt;""))=0,0.590000,"N.A.")</f>
        <v>0.59</v>
      </c>
      <c r="D69" t="s">
        <v>18</v>
      </c>
    </row>
    <row r="70" spans="1:20">
      <c r="A70" t="str">
        <f>'Population Definitions'!$A$6</f>
        <v>Population 5</v>
      </c>
      <c r="B70" t="s">
        <v>16</v>
      </c>
      <c r="C70">
        <f>IF(SUMPRODUCT(--(E70:T70&lt;&gt;""))=0,0.590000,"N.A.")</f>
        <v>0.59</v>
      </c>
      <c r="D70" t="s">
        <v>18</v>
      </c>
    </row>
    <row r="71" spans="1:20">
      <c r="A71" t="str">
        <f>'Population Definitions'!$A$7</f>
        <v>Population 6</v>
      </c>
      <c r="B71" t="s">
        <v>16</v>
      </c>
      <c r="C71">
        <f>IF(SUMPRODUCT(--(E71:T71&lt;&gt;""))=0,0.590000,"N.A.")</f>
        <v>0.59</v>
      </c>
      <c r="D71" t="s">
        <v>18</v>
      </c>
    </row>
    <row r="73" spans="1:20">
      <c r="A73" t="s">
        <v>88</v>
      </c>
      <c r="B73" t="s">
        <v>14</v>
      </c>
      <c r="C73" t="s">
        <v>15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16</v>
      </c>
      <c r="C74">
        <f>IF(SUMPRODUCT(--(E74:T74&lt;&gt;""))=0,0.370000,"N.A.")</f>
        <v>0.37</v>
      </c>
      <c r="D74" t="s">
        <v>18</v>
      </c>
    </row>
    <row r="75" spans="1:20">
      <c r="A75" t="str">
        <f>'Population Definitions'!$A$3</f>
        <v>Population 2</v>
      </c>
      <c r="B75" t="s">
        <v>16</v>
      </c>
      <c r="C75">
        <f>IF(SUMPRODUCT(--(E75:T75&lt;&gt;""))=0,0.370000,"N.A.")</f>
        <v>0.37</v>
      </c>
      <c r="D75" t="s">
        <v>18</v>
      </c>
    </row>
    <row r="76" spans="1:20">
      <c r="A76" t="str">
        <f>'Population Definitions'!$A$4</f>
        <v>Population 3</v>
      </c>
      <c r="B76" t="s">
        <v>16</v>
      </c>
      <c r="C76">
        <f>IF(SUMPRODUCT(--(E76:T76&lt;&gt;""))=0,0.370000,"N.A.")</f>
        <v>0.37</v>
      </c>
      <c r="D76" t="s">
        <v>18</v>
      </c>
    </row>
    <row r="77" spans="1:20">
      <c r="A77" t="str">
        <f>'Population Definitions'!$A$5</f>
        <v>Population 4</v>
      </c>
      <c r="B77" t="s">
        <v>16</v>
      </c>
      <c r="C77">
        <f>IF(SUMPRODUCT(--(E77:T77&lt;&gt;""))=0,0.370000,"N.A.")</f>
        <v>0.37</v>
      </c>
      <c r="D77" t="s">
        <v>18</v>
      </c>
    </row>
    <row r="78" spans="1:20">
      <c r="A78" t="str">
        <f>'Population Definitions'!$A$6</f>
        <v>Population 5</v>
      </c>
      <c r="B78" t="s">
        <v>16</v>
      </c>
      <c r="C78">
        <f>IF(SUMPRODUCT(--(E78:T78&lt;&gt;""))=0,0.370000,"N.A.")</f>
        <v>0.37</v>
      </c>
      <c r="D78" t="s">
        <v>18</v>
      </c>
    </row>
    <row r="79" spans="1:20">
      <c r="A79" t="str">
        <f>'Population Definitions'!$A$7</f>
        <v>Population 6</v>
      </c>
      <c r="B79" t="s">
        <v>16</v>
      </c>
      <c r="C79">
        <f>IF(SUMPRODUCT(--(E79:T79&lt;&gt;""))=0,0.370000,"N.A.")</f>
        <v>0.37</v>
      </c>
      <c r="D79" t="s">
        <v>18</v>
      </c>
    </row>
    <row r="81" spans="1:20">
      <c r="A81" t="s">
        <v>92</v>
      </c>
      <c r="B81" t="s">
        <v>14</v>
      </c>
      <c r="C81" t="s">
        <v>15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Population 1</v>
      </c>
      <c r="B82" t="s">
        <v>16</v>
      </c>
      <c r="C82">
        <f>IF(SUMPRODUCT(--(E82:T82&lt;&gt;""))=0,0.440000,"N.A.")</f>
        <v>0.44</v>
      </c>
      <c r="D82" t="s">
        <v>18</v>
      </c>
    </row>
    <row r="83" spans="1:20">
      <c r="A83" t="str">
        <f>'Population Definitions'!$A$3</f>
        <v>Population 2</v>
      </c>
      <c r="B83" t="s">
        <v>16</v>
      </c>
      <c r="C83">
        <f>IF(SUMPRODUCT(--(E83:T83&lt;&gt;""))=0,0.440000,"N.A.")</f>
        <v>0.44</v>
      </c>
      <c r="D83" t="s">
        <v>18</v>
      </c>
    </row>
    <row r="84" spans="1:20">
      <c r="A84" t="str">
        <f>'Population Definitions'!$A$4</f>
        <v>Population 3</v>
      </c>
      <c r="B84" t="s">
        <v>16</v>
      </c>
      <c r="C84">
        <f>IF(SUMPRODUCT(--(E84:T84&lt;&gt;""))=0,0.440000,"N.A.")</f>
        <v>0.44</v>
      </c>
      <c r="D84" t="s">
        <v>18</v>
      </c>
    </row>
    <row r="85" spans="1:20">
      <c r="A85" t="str">
        <f>'Population Definitions'!$A$5</f>
        <v>Population 4</v>
      </c>
      <c r="B85" t="s">
        <v>16</v>
      </c>
      <c r="C85">
        <f>IF(SUMPRODUCT(--(E85:T85&lt;&gt;""))=0,0.440000,"N.A.")</f>
        <v>0.44</v>
      </c>
      <c r="D85" t="s">
        <v>18</v>
      </c>
    </row>
    <row r="86" spans="1:20">
      <c r="A86" t="str">
        <f>'Population Definitions'!$A$6</f>
        <v>Population 5</v>
      </c>
      <c r="B86" t="s">
        <v>16</v>
      </c>
      <c r="C86">
        <f>IF(SUMPRODUCT(--(E86:T86&lt;&gt;""))=0,0.440000,"N.A.")</f>
        <v>0.44</v>
      </c>
      <c r="D86" t="s">
        <v>18</v>
      </c>
    </row>
    <row r="87" spans="1:20">
      <c r="A87" t="str">
        <f>'Population Definitions'!$A$7</f>
        <v>Population 6</v>
      </c>
      <c r="B87" t="s">
        <v>16</v>
      </c>
      <c r="C87">
        <f>IF(SUMPRODUCT(--(E87:T87&lt;&gt;""))=0,0.440000,"N.A.")</f>
        <v>0.44</v>
      </c>
      <c r="D87" t="s">
        <v>18</v>
      </c>
    </row>
    <row r="89" spans="1:20">
      <c r="A89" t="s">
        <v>95</v>
      </c>
      <c r="B89" t="s">
        <v>14</v>
      </c>
      <c r="C89" t="s">
        <v>15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Population 1</v>
      </c>
      <c r="B90" t="s">
        <v>16</v>
      </c>
      <c r="C90">
        <f>IF(SUMPRODUCT(--(E90:T90&lt;&gt;""))=0,0.280000,"N.A.")</f>
        <v>0.28</v>
      </c>
      <c r="D90" t="s">
        <v>18</v>
      </c>
    </row>
    <row r="91" spans="1:20">
      <c r="A91" t="str">
        <f>'Population Definitions'!$A$3</f>
        <v>Population 2</v>
      </c>
      <c r="B91" t="s">
        <v>16</v>
      </c>
      <c r="C91">
        <f>IF(SUMPRODUCT(--(E91:T91&lt;&gt;""))=0,0.280000,"N.A.")</f>
        <v>0.28</v>
      </c>
      <c r="D91" t="s">
        <v>18</v>
      </c>
    </row>
    <row r="92" spans="1:20">
      <c r="A92" t="str">
        <f>'Population Definitions'!$A$4</f>
        <v>Population 3</v>
      </c>
      <c r="B92" t="s">
        <v>16</v>
      </c>
      <c r="C92">
        <f>IF(SUMPRODUCT(--(E92:T92&lt;&gt;""))=0,0.280000,"N.A.")</f>
        <v>0.28</v>
      </c>
      <c r="D92" t="s">
        <v>18</v>
      </c>
    </row>
    <row r="93" spans="1:20">
      <c r="A93" t="str">
        <f>'Population Definitions'!$A$5</f>
        <v>Population 4</v>
      </c>
      <c r="B93" t="s">
        <v>16</v>
      </c>
      <c r="C93">
        <f>IF(SUMPRODUCT(--(E93:T93&lt;&gt;""))=0,0.280000,"N.A.")</f>
        <v>0.28</v>
      </c>
      <c r="D93" t="s">
        <v>18</v>
      </c>
    </row>
    <row r="94" spans="1:20">
      <c r="A94" t="str">
        <f>'Population Definitions'!$A$6</f>
        <v>Population 5</v>
      </c>
      <c r="B94" t="s">
        <v>16</v>
      </c>
      <c r="C94">
        <f>IF(SUMPRODUCT(--(E94:T94&lt;&gt;""))=0,0.280000,"N.A.")</f>
        <v>0.28</v>
      </c>
      <c r="D94" t="s">
        <v>18</v>
      </c>
    </row>
    <row r="95" spans="1:20">
      <c r="A95" t="str">
        <f>'Population Definitions'!$A$7</f>
        <v>Population 6</v>
      </c>
      <c r="B95" t="s">
        <v>16</v>
      </c>
      <c r="C95">
        <f>IF(SUMPRODUCT(--(E95:T95&lt;&gt;""))=0,0.280000,"N.A.")</f>
        <v>0.28</v>
      </c>
      <c r="D95" t="s">
        <v>18</v>
      </c>
    </row>
    <row r="97" spans="1:20">
      <c r="A97" t="s">
        <v>98</v>
      </c>
      <c r="B97" t="s">
        <v>14</v>
      </c>
      <c r="C97" t="s">
        <v>15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Population 1</v>
      </c>
      <c r="B98" t="s">
        <v>16</v>
      </c>
      <c r="C98">
        <f>IF(SUMPRODUCT(--(E98:T98&lt;&gt;""))=0,0.590000,"N.A.")</f>
        <v>0.59</v>
      </c>
      <c r="D98" t="s">
        <v>18</v>
      </c>
    </row>
    <row r="99" spans="1:20">
      <c r="A99" t="str">
        <f>'Population Definitions'!$A$3</f>
        <v>Population 2</v>
      </c>
      <c r="B99" t="s">
        <v>16</v>
      </c>
      <c r="C99">
        <f>IF(SUMPRODUCT(--(E99:T99&lt;&gt;""))=0,0.590000,"N.A.")</f>
        <v>0.59</v>
      </c>
      <c r="D99" t="s">
        <v>18</v>
      </c>
    </row>
    <row r="100" spans="1:20">
      <c r="A100" t="str">
        <f>'Population Definitions'!$A$4</f>
        <v>Population 3</v>
      </c>
      <c r="B100" t="s">
        <v>16</v>
      </c>
      <c r="C100">
        <f>IF(SUMPRODUCT(--(E100:T100&lt;&gt;""))=0,0.590000,"N.A.")</f>
        <v>0.59</v>
      </c>
      <c r="D100" t="s">
        <v>18</v>
      </c>
    </row>
    <row r="101" spans="1:20">
      <c r="A101" t="str">
        <f>'Population Definitions'!$A$5</f>
        <v>Population 4</v>
      </c>
      <c r="B101" t="s">
        <v>16</v>
      </c>
      <c r="C101">
        <f>IF(SUMPRODUCT(--(E101:T101&lt;&gt;""))=0,0.590000,"N.A.")</f>
        <v>0.59</v>
      </c>
      <c r="D101" t="s">
        <v>18</v>
      </c>
    </row>
    <row r="102" spans="1:20">
      <c r="A102" t="str">
        <f>'Population Definitions'!$A$6</f>
        <v>Population 5</v>
      </c>
      <c r="B102" t="s">
        <v>16</v>
      </c>
      <c r="C102">
        <f>IF(SUMPRODUCT(--(E102:T102&lt;&gt;""))=0,0.590000,"N.A.")</f>
        <v>0.59</v>
      </c>
      <c r="D102" t="s">
        <v>18</v>
      </c>
    </row>
    <row r="103" spans="1:20">
      <c r="A103" t="str">
        <f>'Population Definitions'!$A$7</f>
        <v>Population 6</v>
      </c>
      <c r="B103" t="s">
        <v>16</v>
      </c>
      <c r="C103">
        <f>IF(SUMPRODUCT(--(E103:T103&lt;&gt;""))=0,0.590000,"N.A.")</f>
        <v>0.59</v>
      </c>
      <c r="D103" t="s">
        <v>18</v>
      </c>
    </row>
    <row r="105" spans="1:20">
      <c r="A105" t="s">
        <v>100</v>
      </c>
      <c r="B105" t="s">
        <v>14</v>
      </c>
      <c r="C105" t="s">
        <v>15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Population 1</v>
      </c>
      <c r="B106" t="s">
        <v>16</v>
      </c>
      <c r="C106">
        <f>IF(SUMPRODUCT(--(E106:T106&lt;&gt;""))=0,0.590000,"N.A.")</f>
        <v>0.59</v>
      </c>
      <c r="D106" t="s">
        <v>18</v>
      </c>
    </row>
    <row r="107" spans="1:20">
      <c r="A107" t="str">
        <f>'Population Definitions'!$A$3</f>
        <v>Population 2</v>
      </c>
      <c r="B107" t="s">
        <v>16</v>
      </c>
      <c r="C107">
        <f>IF(SUMPRODUCT(--(E107:T107&lt;&gt;""))=0,0.590000,"N.A.")</f>
        <v>0.59</v>
      </c>
      <c r="D107" t="s">
        <v>18</v>
      </c>
    </row>
    <row r="108" spans="1:20">
      <c r="A108" t="str">
        <f>'Population Definitions'!$A$4</f>
        <v>Population 3</v>
      </c>
      <c r="B108" t="s">
        <v>16</v>
      </c>
      <c r="C108">
        <f>IF(SUMPRODUCT(--(E108:T108&lt;&gt;""))=0,0.590000,"N.A.")</f>
        <v>0.59</v>
      </c>
      <c r="D108" t="s">
        <v>18</v>
      </c>
    </row>
    <row r="109" spans="1:20">
      <c r="A109" t="str">
        <f>'Population Definitions'!$A$5</f>
        <v>Population 4</v>
      </c>
      <c r="B109" t="s">
        <v>16</v>
      </c>
      <c r="C109">
        <f>IF(SUMPRODUCT(--(E109:T109&lt;&gt;""))=0,0.590000,"N.A.")</f>
        <v>0.59</v>
      </c>
      <c r="D109" t="s">
        <v>18</v>
      </c>
    </row>
    <row r="110" spans="1:20">
      <c r="A110" t="str">
        <f>'Population Definitions'!$A$6</f>
        <v>Population 5</v>
      </c>
      <c r="B110" t="s">
        <v>16</v>
      </c>
      <c r="C110">
        <f>IF(SUMPRODUCT(--(E110:T110&lt;&gt;""))=0,0.590000,"N.A.")</f>
        <v>0.59</v>
      </c>
      <c r="D110" t="s">
        <v>18</v>
      </c>
    </row>
    <row r="111" spans="1:20">
      <c r="A111" t="str">
        <f>'Population Definitions'!$A$7</f>
        <v>Population 6</v>
      </c>
      <c r="B111" t="s">
        <v>16</v>
      </c>
      <c r="C111">
        <f>IF(SUMPRODUCT(--(E111:T111&lt;&gt;""))=0,0.590000,"N.A.")</f>
        <v>0.59</v>
      </c>
      <c r="D111" t="s">
        <v>18</v>
      </c>
    </row>
    <row r="113" spans="1:20">
      <c r="A113" t="s">
        <v>102</v>
      </c>
      <c r="B113" t="s">
        <v>14</v>
      </c>
      <c r="C113" t="s">
        <v>15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Population 1</v>
      </c>
      <c r="B114" t="s">
        <v>16</v>
      </c>
      <c r="C114">
        <f>IF(SUMPRODUCT(--(E114:T114&lt;&gt;""))=0,0.050000,"N.A.")</f>
        <v>0.05</v>
      </c>
      <c r="D114" t="s">
        <v>18</v>
      </c>
    </row>
    <row r="115" spans="1:20">
      <c r="A115" t="str">
        <f>'Population Definitions'!$A$3</f>
        <v>Population 2</v>
      </c>
      <c r="B115" t="s">
        <v>16</v>
      </c>
      <c r="C115">
        <f>IF(SUMPRODUCT(--(E115:T115&lt;&gt;""))=0,0.050000,"N.A.")</f>
        <v>0.05</v>
      </c>
      <c r="D115" t="s">
        <v>18</v>
      </c>
    </row>
    <row r="116" spans="1:20">
      <c r="A116" t="str">
        <f>'Population Definitions'!$A$4</f>
        <v>Population 3</v>
      </c>
      <c r="B116" t="s">
        <v>16</v>
      </c>
      <c r="C116">
        <f>IF(SUMPRODUCT(--(E116:T116&lt;&gt;""))=0,0.050000,"N.A.")</f>
        <v>0.05</v>
      </c>
      <c r="D116" t="s">
        <v>18</v>
      </c>
    </row>
    <row r="117" spans="1:20">
      <c r="A117" t="str">
        <f>'Population Definitions'!$A$5</f>
        <v>Population 4</v>
      </c>
      <c r="B117" t="s">
        <v>16</v>
      </c>
      <c r="C117">
        <f>IF(SUMPRODUCT(--(E117:T117&lt;&gt;""))=0,0.050000,"N.A.")</f>
        <v>0.05</v>
      </c>
      <c r="D117" t="s">
        <v>18</v>
      </c>
    </row>
    <row r="118" spans="1:20">
      <c r="A118" t="str">
        <f>'Population Definitions'!$A$6</f>
        <v>Population 5</v>
      </c>
      <c r="B118" t="s">
        <v>16</v>
      </c>
      <c r="C118">
        <f>IF(SUMPRODUCT(--(E118:T118&lt;&gt;""))=0,0.050000,"N.A.")</f>
        <v>0.05</v>
      </c>
      <c r="D118" t="s">
        <v>18</v>
      </c>
    </row>
    <row r="119" spans="1:20">
      <c r="A119" t="str">
        <f>'Population Definitions'!$A$7</f>
        <v>Population 6</v>
      </c>
      <c r="B119" t="s">
        <v>16</v>
      </c>
      <c r="C119">
        <f>IF(SUMPRODUCT(--(E119:T119&lt;&gt;""))=0,0.050000,"N.A.")</f>
        <v>0.05</v>
      </c>
      <c r="D119" t="s">
        <v>18</v>
      </c>
    </row>
    <row r="121" spans="1:20">
      <c r="A121" t="s">
        <v>104</v>
      </c>
      <c r="B121" t="s">
        <v>14</v>
      </c>
      <c r="C121" t="s">
        <v>15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Population 1</v>
      </c>
      <c r="B122" t="s">
        <v>16</v>
      </c>
      <c r="C122">
        <f>IF(SUMPRODUCT(--(E122:T122&lt;&gt;""))=0,0.830000,"N.A.")</f>
        <v>0.83</v>
      </c>
      <c r="D122" t="s">
        <v>18</v>
      </c>
    </row>
    <row r="123" spans="1:20">
      <c r="A123" t="str">
        <f>'Population Definitions'!$A$3</f>
        <v>Population 2</v>
      </c>
      <c r="B123" t="s">
        <v>16</v>
      </c>
      <c r="C123">
        <f>IF(SUMPRODUCT(--(E123:T123&lt;&gt;""))=0,0.830000,"N.A.")</f>
        <v>0.83</v>
      </c>
      <c r="D123" t="s">
        <v>18</v>
      </c>
    </row>
    <row r="124" spans="1:20">
      <c r="A124" t="str">
        <f>'Population Definitions'!$A$4</f>
        <v>Population 3</v>
      </c>
      <c r="B124" t="s">
        <v>16</v>
      </c>
      <c r="C124">
        <f>IF(SUMPRODUCT(--(E124:T124&lt;&gt;""))=0,0.830000,"N.A.")</f>
        <v>0.83</v>
      </c>
      <c r="D124" t="s">
        <v>18</v>
      </c>
    </row>
    <row r="125" spans="1:20">
      <c r="A125" t="str">
        <f>'Population Definitions'!$A$5</f>
        <v>Population 4</v>
      </c>
      <c r="B125" t="s">
        <v>16</v>
      </c>
      <c r="C125">
        <f>IF(SUMPRODUCT(--(E125:T125&lt;&gt;""))=0,0.830000,"N.A.")</f>
        <v>0.83</v>
      </c>
      <c r="D125" t="s">
        <v>18</v>
      </c>
    </row>
    <row r="126" spans="1:20">
      <c r="A126" t="str">
        <f>'Population Definitions'!$A$6</f>
        <v>Population 5</v>
      </c>
      <c r="B126" t="s">
        <v>16</v>
      </c>
      <c r="C126">
        <f>IF(SUMPRODUCT(--(E126:T126&lt;&gt;""))=0,0.830000,"N.A.")</f>
        <v>0.83</v>
      </c>
      <c r="D126" t="s">
        <v>18</v>
      </c>
    </row>
    <row r="127" spans="1:20">
      <c r="A127" t="str">
        <f>'Population Definitions'!$A$7</f>
        <v>Population 6</v>
      </c>
      <c r="B127" t="s">
        <v>16</v>
      </c>
      <c r="C127">
        <f>IF(SUMPRODUCT(--(E127:T127&lt;&gt;""))=0,0.830000,"N.A.")</f>
        <v>0.83</v>
      </c>
      <c r="D127" t="s">
        <v>18</v>
      </c>
    </row>
    <row r="129" spans="1:20">
      <c r="A129" t="s">
        <v>106</v>
      </c>
      <c r="B129" t="s">
        <v>14</v>
      </c>
      <c r="C129" t="s">
        <v>15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Population 1</v>
      </c>
      <c r="B130" t="s">
        <v>16</v>
      </c>
      <c r="C130">
        <f>IF(SUMPRODUCT(--(E130:T130&lt;&gt;""))=0,0.590000,"N.A.")</f>
        <v>0.59</v>
      </c>
      <c r="D130" t="s">
        <v>18</v>
      </c>
    </row>
    <row r="131" spans="1:20">
      <c r="A131" t="str">
        <f>'Population Definitions'!$A$3</f>
        <v>Population 2</v>
      </c>
      <c r="B131" t="s">
        <v>16</v>
      </c>
      <c r="C131">
        <f>IF(SUMPRODUCT(--(E131:T131&lt;&gt;""))=0,0.590000,"N.A.")</f>
        <v>0.59</v>
      </c>
      <c r="D131" t="s">
        <v>18</v>
      </c>
    </row>
    <row r="132" spans="1:20">
      <c r="A132" t="str">
        <f>'Population Definitions'!$A$4</f>
        <v>Population 3</v>
      </c>
      <c r="B132" t="s">
        <v>16</v>
      </c>
      <c r="C132">
        <f>IF(SUMPRODUCT(--(E132:T132&lt;&gt;""))=0,0.590000,"N.A.")</f>
        <v>0.59</v>
      </c>
      <c r="D132" t="s">
        <v>18</v>
      </c>
    </row>
    <row r="133" spans="1:20">
      <c r="A133" t="str">
        <f>'Population Definitions'!$A$5</f>
        <v>Population 4</v>
      </c>
      <c r="B133" t="s">
        <v>16</v>
      </c>
      <c r="C133">
        <f>IF(SUMPRODUCT(--(E133:T133&lt;&gt;""))=0,0.590000,"N.A.")</f>
        <v>0.59</v>
      </c>
      <c r="D133" t="s">
        <v>18</v>
      </c>
    </row>
    <row r="134" spans="1:20">
      <c r="A134" t="str">
        <f>'Population Definitions'!$A$6</f>
        <v>Population 5</v>
      </c>
      <c r="B134" t="s">
        <v>16</v>
      </c>
      <c r="C134">
        <f>IF(SUMPRODUCT(--(E134:T134&lt;&gt;""))=0,0.590000,"N.A.")</f>
        <v>0.59</v>
      </c>
      <c r="D134" t="s">
        <v>18</v>
      </c>
    </row>
    <row r="135" spans="1:20">
      <c r="A135" t="str">
        <f>'Population Definitions'!$A$7</f>
        <v>Population 6</v>
      </c>
      <c r="B135" t="s">
        <v>16</v>
      </c>
      <c r="C135">
        <f>IF(SUMPRODUCT(--(E135:T135&lt;&gt;""))=0,0.590000,"N.A.")</f>
        <v>0.59</v>
      </c>
      <c r="D135" t="s">
        <v>18</v>
      </c>
    </row>
    <row r="137" spans="1:20">
      <c r="A137" t="s">
        <v>108</v>
      </c>
      <c r="B137" t="s">
        <v>14</v>
      </c>
      <c r="C137" t="s">
        <v>15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Population 1</v>
      </c>
      <c r="B138" t="s">
        <v>16</v>
      </c>
      <c r="C138">
        <f>IF(SUMPRODUCT(--(E138:T138&lt;&gt;""))=0,0.370000,"N.A.")</f>
        <v>0.37</v>
      </c>
      <c r="D138" t="s">
        <v>18</v>
      </c>
    </row>
    <row r="139" spans="1:20">
      <c r="A139" t="str">
        <f>'Population Definitions'!$A$3</f>
        <v>Population 2</v>
      </c>
      <c r="B139" t="s">
        <v>16</v>
      </c>
      <c r="C139">
        <f>IF(SUMPRODUCT(--(E139:T139&lt;&gt;""))=0,0.370000,"N.A.")</f>
        <v>0.37</v>
      </c>
      <c r="D139" t="s">
        <v>18</v>
      </c>
    </row>
    <row r="140" spans="1:20">
      <c r="A140" t="str">
        <f>'Population Definitions'!$A$4</f>
        <v>Population 3</v>
      </c>
      <c r="B140" t="s">
        <v>16</v>
      </c>
      <c r="C140">
        <f>IF(SUMPRODUCT(--(E140:T140&lt;&gt;""))=0,0.370000,"N.A.")</f>
        <v>0.37</v>
      </c>
      <c r="D140" t="s">
        <v>18</v>
      </c>
    </row>
    <row r="141" spans="1:20">
      <c r="A141" t="str">
        <f>'Population Definitions'!$A$5</f>
        <v>Population 4</v>
      </c>
      <c r="B141" t="s">
        <v>16</v>
      </c>
      <c r="C141">
        <f>IF(SUMPRODUCT(--(E141:T141&lt;&gt;""))=0,0.370000,"N.A.")</f>
        <v>0.37</v>
      </c>
      <c r="D141" t="s">
        <v>18</v>
      </c>
    </row>
    <row r="142" spans="1:20">
      <c r="A142" t="str">
        <f>'Population Definitions'!$A$6</f>
        <v>Population 5</v>
      </c>
      <c r="B142" t="s">
        <v>16</v>
      </c>
      <c r="C142">
        <f>IF(SUMPRODUCT(--(E142:T142&lt;&gt;""))=0,0.370000,"N.A.")</f>
        <v>0.37</v>
      </c>
      <c r="D142" t="s">
        <v>18</v>
      </c>
    </row>
    <row r="143" spans="1:20">
      <c r="A143" t="str">
        <f>'Population Definitions'!$A$7</f>
        <v>Population 6</v>
      </c>
      <c r="B143" t="s">
        <v>16</v>
      </c>
      <c r="C143">
        <f>IF(SUMPRODUCT(--(E143:T143&lt;&gt;""))=0,0.370000,"N.A.")</f>
        <v>0.37</v>
      </c>
      <c r="D143" t="s">
        <v>18</v>
      </c>
    </row>
    <row r="145" spans="1:20">
      <c r="A145" t="s">
        <v>110</v>
      </c>
      <c r="B145" t="s">
        <v>14</v>
      </c>
      <c r="C145" t="s">
        <v>15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Population 1</v>
      </c>
      <c r="B146" t="s">
        <v>16</v>
      </c>
      <c r="C146">
        <f>IF(SUMPRODUCT(--(E146:T146&lt;&gt;""))=0,0.240000,"N.A.")</f>
        <v>0.24</v>
      </c>
      <c r="D146" t="s">
        <v>18</v>
      </c>
    </row>
    <row r="147" spans="1:20">
      <c r="A147" t="str">
        <f>'Population Definitions'!$A$3</f>
        <v>Population 2</v>
      </c>
      <c r="B147" t="s">
        <v>16</v>
      </c>
      <c r="C147">
        <f>IF(SUMPRODUCT(--(E147:T147&lt;&gt;""))=0,0.240000,"N.A.")</f>
        <v>0.24</v>
      </c>
      <c r="D147" t="s">
        <v>18</v>
      </c>
    </row>
    <row r="148" spans="1:20">
      <c r="A148" t="str">
        <f>'Population Definitions'!$A$4</f>
        <v>Population 3</v>
      </c>
      <c r="B148" t="s">
        <v>16</v>
      </c>
      <c r="C148">
        <f>IF(SUMPRODUCT(--(E148:T148&lt;&gt;""))=0,0.240000,"N.A.")</f>
        <v>0.24</v>
      </c>
      <c r="D148" t="s">
        <v>18</v>
      </c>
    </row>
    <row r="149" spans="1:20">
      <c r="A149" t="str">
        <f>'Population Definitions'!$A$5</f>
        <v>Population 4</v>
      </c>
      <c r="B149" t="s">
        <v>16</v>
      </c>
      <c r="C149">
        <f>IF(SUMPRODUCT(--(E149:T149&lt;&gt;""))=0,0.240000,"N.A.")</f>
        <v>0.24</v>
      </c>
      <c r="D149" t="s">
        <v>18</v>
      </c>
    </row>
    <row r="150" spans="1:20">
      <c r="A150" t="str">
        <f>'Population Definitions'!$A$6</f>
        <v>Population 5</v>
      </c>
      <c r="B150" t="s">
        <v>16</v>
      </c>
      <c r="C150">
        <f>IF(SUMPRODUCT(--(E150:T150&lt;&gt;""))=0,0.240000,"N.A.")</f>
        <v>0.24</v>
      </c>
      <c r="D150" t="s">
        <v>18</v>
      </c>
    </row>
    <row r="151" spans="1:20">
      <c r="A151" t="str">
        <f>'Population Definitions'!$A$7</f>
        <v>Population 6</v>
      </c>
      <c r="B151" t="s">
        <v>16</v>
      </c>
      <c r="C151">
        <f>IF(SUMPRODUCT(--(E151:T151&lt;&gt;""))=0,0.240000,"N.A.")</f>
        <v>0.24</v>
      </c>
      <c r="D151" t="s">
        <v>18</v>
      </c>
    </row>
    <row r="153" spans="1:20">
      <c r="A153" t="s">
        <v>112</v>
      </c>
      <c r="B153" t="s">
        <v>14</v>
      </c>
      <c r="C153" t="s">
        <v>15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Population 1</v>
      </c>
      <c r="B154" t="s">
        <v>16</v>
      </c>
      <c r="C154">
        <f>IF(SUMPRODUCT(--(E154:T154&lt;&gt;""))=0,0.520000,"N.A.")</f>
        <v>0.52</v>
      </c>
      <c r="D154" t="s">
        <v>18</v>
      </c>
    </row>
    <row r="155" spans="1:20">
      <c r="A155" t="str">
        <f>'Population Definitions'!$A$3</f>
        <v>Population 2</v>
      </c>
      <c r="B155" t="s">
        <v>16</v>
      </c>
      <c r="C155">
        <f>IF(SUMPRODUCT(--(E155:T155&lt;&gt;""))=0,0.520000,"N.A.")</f>
        <v>0.52</v>
      </c>
      <c r="D155" t="s">
        <v>18</v>
      </c>
    </row>
    <row r="156" spans="1:20">
      <c r="A156" t="str">
        <f>'Population Definitions'!$A$4</f>
        <v>Population 3</v>
      </c>
      <c r="B156" t="s">
        <v>16</v>
      </c>
      <c r="C156">
        <f>IF(SUMPRODUCT(--(E156:T156&lt;&gt;""))=0,0.520000,"N.A.")</f>
        <v>0.52</v>
      </c>
      <c r="D156" t="s">
        <v>18</v>
      </c>
    </row>
    <row r="157" spans="1:20">
      <c r="A157" t="str">
        <f>'Population Definitions'!$A$5</f>
        <v>Population 4</v>
      </c>
      <c r="B157" t="s">
        <v>16</v>
      </c>
      <c r="C157">
        <f>IF(SUMPRODUCT(--(E157:T157&lt;&gt;""))=0,0.520000,"N.A.")</f>
        <v>0.52</v>
      </c>
      <c r="D157" t="s">
        <v>18</v>
      </c>
    </row>
    <row r="158" spans="1:20">
      <c r="A158" t="str">
        <f>'Population Definitions'!$A$6</f>
        <v>Population 5</v>
      </c>
      <c r="B158" t="s">
        <v>16</v>
      </c>
      <c r="C158">
        <f>IF(SUMPRODUCT(--(E158:T158&lt;&gt;""))=0,0.520000,"N.A.")</f>
        <v>0.52</v>
      </c>
      <c r="D158" t="s">
        <v>18</v>
      </c>
    </row>
    <row r="159" spans="1:20">
      <c r="A159" t="str">
        <f>'Population Definitions'!$A$7</f>
        <v>Population 6</v>
      </c>
      <c r="B159" t="s">
        <v>16</v>
      </c>
      <c r="C159">
        <f>IF(SUMPRODUCT(--(E159:T159&lt;&gt;""))=0,0.520000,"N.A.")</f>
        <v>0.52</v>
      </c>
      <c r="D159" t="s">
        <v>18</v>
      </c>
    </row>
    <row r="161" spans="1:20">
      <c r="A161" t="s">
        <v>114</v>
      </c>
      <c r="B161" t="s">
        <v>14</v>
      </c>
      <c r="C161" t="s">
        <v>15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Population 1</v>
      </c>
      <c r="B162" t="s">
        <v>16</v>
      </c>
      <c r="C162">
        <f>IF(SUMPRODUCT(--(E162:T162&lt;&gt;""))=0,0.590000,"N.A.")</f>
        <v>0.59</v>
      </c>
      <c r="D162" t="s">
        <v>18</v>
      </c>
    </row>
    <row r="163" spans="1:20">
      <c r="A163" t="str">
        <f>'Population Definitions'!$A$3</f>
        <v>Population 2</v>
      </c>
      <c r="B163" t="s">
        <v>16</v>
      </c>
      <c r="C163">
        <f>IF(SUMPRODUCT(--(E163:T163&lt;&gt;""))=0,0.590000,"N.A.")</f>
        <v>0.59</v>
      </c>
      <c r="D163" t="s">
        <v>18</v>
      </c>
    </row>
    <row r="164" spans="1:20">
      <c r="A164" t="str">
        <f>'Population Definitions'!$A$4</f>
        <v>Population 3</v>
      </c>
      <c r="B164" t="s">
        <v>16</v>
      </c>
      <c r="C164">
        <f>IF(SUMPRODUCT(--(E164:T164&lt;&gt;""))=0,0.590000,"N.A.")</f>
        <v>0.59</v>
      </c>
      <c r="D164" t="s">
        <v>18</v>
      </c>
    </row>
    <row r="165" spans="1:20">
      <c r="A165" t="str">
        <f>'Population Definitions'!$A$5</f>
        <v>Population 4</v>
      </c>
      <c r="B165" t="s">
        <v>16</v>
      </c>
      <c r="C165">
        <f>IF(SUMPRODUCT(--(E165:T165&lt;&gt;""))=0,0.590000,"N.A.")</f>
        <v>0.59</v>
      </c>
      <c r="D165" t="s">
        <v>18</v>
      </c>
    </row>
    <row r="166" spans="1:20">
      <c r="A166" t="str">
        <f>'Population Definitions'!$A$6</f>
        <v>Population 5</v>
      </c>
      <c r="B166" t="s">
        <v>16</v>
      </c>
      <c r="C166">
        <f>IF(SUMPRODUCT(--(E166:T166&lt;&gt;""))=0,0.590000,"N.A.")</f>
        <v>0.59</v>
      </c>
      <c r="D166" t="s">
        <v>18</v>
      </c>
    </row>
    <row r="167" spans="1:20">
      <c r="A167" t="str">
        <f>'Population Definitions'!$A$7</f>
        <v>Population 6</v>
      </c>
      <c r="B167" t="s">
        <v>16</v>
      </c>
      <c r="C167">
        <f>IF(SUMPRODUCT(--(E167:T167&lt;&gt;""))=0,0.590000,"N.A.")</f>
        <v>0.59</v>
      </c>
      <c r="D167" t="s">
        <v>18</v>
      </c>
    </row>
    <row r="169" spans="1:20">
      <c r="A169" t="s">
        <v>116</v>
      </c>
      <c r="B169" t="s">
        <v>14</v>
      </c>
      <c r="C169" t="s">
        <v>15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Population 1</v>
      </c>
      <c r="B170" t="s">
        <v>16</v>
      </c>
      <c r="C170">
        <f>IF(SUMPRODUCT(--(E170:T170&lt;&gt;""))=0,0.370000,"N.A.")</f>
        <v>0.37</v>
      </c>
      <c r="D170" t="s">
        <v>18</v>
      </c>
    </row>
    <row r="171" spans="1:20">
      <c r="A171" t="str">
        <f>'Population Definitions'!$A$3</f>
        <v>Population 2</v>
      </c>
      <c r="B171" t="s">
        <v>16</v>
      </c>
      <c r="C171">
        <f>IF(SUMPRODUCT(--(E171:T171&lt;&gt;""))=0,0.370000,"N.A.")</f>
        <v>0.37</v>
      </c>
      <c r="D171" t="s">
        <v>18</v>
      </c>
    </row>
    <row r="172" spans="1:20">
      <c r="A172" t="str">
        <f>'Population Definitions'!$A$4</f>
        <v>Population 3</v>
      </c>
      <c r="B172" t="s">
        <v>16</v>
      </c>
      <c r="C172">
        <f>IF(SUMPRODUCT(--(E172:T172&lt;&gt;""))=0,0.370000,"N.A.")</f>
        <v>0.37</v>
      </c>
      <c r="D172" t="s">
        <v>18</v>
      </c>
    </row>
    <row r="173" spans="1:20">
      <c r="A173" t="str">
        <f>'Population Definitions'!$A$5</f>
        <v>Population 4</v>
      </c>
      <c r="B173" t="s">
        <v>16</v>
      </c>
      <c r="C173">
        <f>IF(SUMPRODUCT(--(E173:T173&lt;&gt;""))=0,0.370000,"N.A.")</f>
        <v>0.37</v>
      </c>
      <c r="D173" t="s">
        <v>18</v>
      </c>
    </row>
    <row r="174" spans="1:20">
      <c r="A174" t="str">
        <f>'Population Definitions'!$A$6</f>
        <v>Population 5</v>
      </c>
      <c r="B174" t="s">
        <v>16</v>
      </c>
      <c r="C174">
        <f>IF(SUMPRODUCT(--(E174:T174&lt;&gt;""))=0,0.370000,"N.A.")</f>
        <v>0.37</v>
      </c>
      <c r="D174" t="s">
        <v>18</v>
      </c>
    </row>
    <row r="175" spans="1:20">
      <c r="A175" t="str">
        <f>'Population Definitions'!$A$7</f>
        <v>Population 6</v>
      </c>
      <c r="B175" t="s">
        <v>16</v>
      </c>
      <c r="C175">
        <f>IF(SUMPRODUCT(--(E175:T175&lt;&gt;""))=0,0.370000,"N.A.")</f>
        <v>0.37</v>
      </c>
      <c r="D175" t="s">
        <v>18</v>
      </c>
    </row>
    <row r="177" spans="1:20">
      <c r="A177" t="s">
        <v>117</v>
      </c>
      <c r="B177" t="s">
        <v>14</v>
      </c>
      <c r="C177" t="s">
        <v>15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Population 1</v>
      </c>
      <c r="B178" t="s">
        <v>16</v>
      </c>
      <c r="C178">
        <f>IF(SUMPRODUCT(--(E178:T178&lt;&gt;""))=0,0.440000,"N.A.")</f>
        <v>0.44</v>
      </c>
      <c r="D178" t="s">
        <v>18</v>
      </c>
    </row>
    <row r="179" spans="1:20">
      <c r="A179" t="str">
        <f>'Population Definitions'!$A$3</f>
        <v>Population 2</v>
      </c>
      <c r="B179" t="s">
        <v>16</v>
      </c>
      <c r="C179">
        <f>IF(SUMPRODUCT(--(E179:T179&lt;&gt;""))=0,0.440000,"N.A.")</f>
        <v>0.44</v>
      </c>
      <c r="D179" t="s">
        <v>18</v>
      </c>
    </row>
    <row r="180" spans="1:20">
      <c r="A180" t="str">
        <f>'Population Definitions'!$A$4</f>
        <v>Population 3</v>
      </c>
      <c r="B180" t="s">
        <v>16</v>
      </c>
      <c r="C180">
        <f>IF(SUMPRODUCT(--(E180:T180&lt;&gt;""))=0,0.440000,"N.A.")</f>
        <v>0.44</v>
      </c>
      <c r="D180" t="s">
        <v>18</v>
      </c>
    </row>
    <row r="181" spans="1:20">
      <c r="A181" t="str">
        <f>'Population Definitions'!$A$5</f>
        <v>Population 4</v>
      </c>
      <c r="B181" t="s">
        <v>16</v>
      </c>
      <c r="C181">
        <f>IF(SUMPRODUCT(--(E181:T181&lt;&gt;""))=0,0.440000,"N.A.")</f>
        <v>0.44</v>
      </c>
      <c r="D181" t="s">
        <v>18</v>
      </c>
    </row>
    <row r="182" spans="1:20">
      <c r="A182" t="str">
        <f>'Population Definitions'!$A$6</f>
        <v>Population 5</v>
      </c>
      <c r="B182" t="s">
        <v>16</v>
      </c>
      <c r="C182">
        <f>IF(SUMPRODUCT(--(E182:T182&lt;&gt;""))=0,0.440000,"N.A.")</f>
        <v>0.44</v>
      </c>
      <c r="D182" t="s">
        <v>18</v>
      </c>
    </row>
    <row r="183" spans="1:20">
      <c r="A183" t="str">
        <f>'Population Definitions'!$A$7</f>
        <v>Population 6</v>
      </c>
      <c r="B183" t="s">
        <v>16</v>
      </c>
      <c r="C183">
        <f>IF(SUMPRODUCT(--(E183:T183&lt;&gt;""))=0,0.440000,"N.A.")</f>
        <v>0.44</v>
      </c>
      <c r="D183" t="s">
        <v>18</v>
      </c>
    </row>
    <row r="185" spans="1:20">
      <c r="A185" t="s">
        <v>118</v>
      </c>
      <c r="B185" t="s">
        <v>14</v>
      </c>
      <c r="C185" t="s">
        <v>15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Population 1</v>
      </c>
      <c r="B186" t="s">
        <v>16</v>
      </c>
      <c r="C186">
        <f>IF(SUMPRODUCT(--(E186:T186&lt;&gt;""))=0,0.280000,"N.A.")</f>
        <v>0.28</v>
      </c>
      <c r="D186" t="s">
        <v>18</v>
      </c>
    </row>
    <row r="187" spans="1:20">
      <c r="A187" t="str">
        <f>'Population Definitions'!$A$3</f>
        <v>Population 2</v>
      </c>
      <c r="B187" t="s">
        <v>16</v>
      </c>
      <c r="C187">
        <f>IF(SUMPRODUCT(--(E187:T187&lt;&gt;""))=0,0.280000,"N.A.")</f>
        <v>0.28</v>
      </c>
      <c r="D187" t="s">
        <v>18</v>
      </c>
    </row>
    <row r="188" spans="1:20">
      <c r="A188" t="str">
        <f>'Population Definitions'!$A$4</f>
        <v>Population 3</v>
      </c>
      <c r="B188" t="s">
        <v>16</v>
      </c>
      <c r="C188">
        <f>IF(SUMPRODUCT(--(E188:T188&lt;&gt;""))=0,0.280000,"N.A.")</f>
        <v>0.28</v>
      </c>
      <c r="D188" t="s">
        <v>18</v>
      </c>
    </row>
    <row r="189" spans="1:20">
      <c r="A189" t="str">
        <f>'Population Definitions'!$A$5</f>
        <v>Population 4</v>
      </c>
      <c r="B189" t="s">
        <v>16</v>
      </c>
      <c r="C189">
        <f>IF(SUMPRODUCT(--(E189:T189&lt;&gt;""))=0,0.280000,"N.A.")</f>
        <v>0.28</v>
      </c>
      <c r="D189" t="s">
        <v>18</v>
      </c>
    </row>
    <row r="190" spans="1:20">
      <c r="A190" t="str">
        <f>'Population Definitions'!$A$6</f>
        <v>Population 5</v>
      </c>
      <c r="B190" t="s">
        <v>16</v>
      </c>
      <c r="C190">
        <f>IF(SUMPRODUCT(--(E190:T190&lt;&gt;""))=0,0.280000,"N.A.")</f>
        <v>0.28</v>
      </c>
      <c r="D190" t="s">
        <v>18</v>
      </c>
    </row>
    <row r="191" spans="1:20">
      <c r="A191" t="str">
        <f>'Population Definitions'!$A$7</f>
        <v>Population 6</v>
      </c>
      <c r="B191" t="s">
        <v>16</v>
      </c>
      <c r="C191">
        <f>IF(SUMPRODUCT(--(E191:T191&lt;&gt;""))=0,0.280000,"N.A.")</f>
        <v>0.28</v>
      </c>
      <c r="D191" t="s">
        <v>18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79"/>
  <sheetViews>
    <sheetView workbookViewId="0"/>
  </sheetViews>
  <sheetFormatPr defaultRowHeight="15"/>
  <cols>
    <col min="1" max="1" width="60.7109375" customWidth="1"/>
    <col min="2" max="3" width="10.7109375" customWidth="1"/>
  </cols>
  <sheetData>
    <row r="1" spans="1:20">
      <c r="A1" t="s">
        <v>26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IF(SUMPRODUCT(--(E2:T2&lt;&gt;""))=0,0.200000,"N.A.")</f>
        <v>0.2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IF(SUMPRODUCT(--(E3:T3&lt;&gt;""))=0,0.200000,"N.A.")</f>
        <v>0.2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IF(SUMPRODUCT(--(E4:T4&lt;&gt;""))=0,0.200000,"N.A.")</f>
        <v>0.2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IF(SUMPRODUCT(--(E5:T5&lt;&gt;""))=0,0.200000,"N.A.")</f>
        <v>0.2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IF(SUMPRODUCT(--(E6:T6&lt;&gt;""))=0,0.200000,"N.A.")</f>
        <v>0.2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IF(SUMPRODUCT(--(E7:T7&lt;&gt;""))=0,0.200000,"N.A.")</f>
        <v>0.2</v>
      </c>
      <c r="D7" t="s">
        <v>18</v>
      </c>
    </row>
    <row r="9" spans="1:20">
      <c r="A9" t="s">
        <v>35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IF(SUMPRODUCT(--(E10:T10&lt;&gt;""))=0,0.150000,"N.A.")</f>
        <v>0.15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IF(SUMPRODUCT(--(E11:T11&lt;&gt;""))=0,0.150000,"N.A.")</f>
        <v>0.15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IF(SUMPRODUCT(--(E12:T12&lt;&gt;""))=0,0.150000,"N.A.")</f>
        <v>0.15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IF(SUMPRODUCT(--(E13:T13&lt;&gt;""))=0,0.150000,"N.A.")</f>
        <v>0.15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IF(SUMPRODUCT(--(E14:T14&lt;&gt;""))=0,0.150000,"N.A.")</f>
        <v>0.15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IF(SUMPRODUCT(--(E15:T15&lt;&gt;""))=0,0.150000,"N.A.")</f>
        <v>0.15</v>
      </c>
      <c r="D15" t="s">
        <v>18</v>
      </c>
    </row>
    <row r="17" spans="1:20">
      <c r="A17" t="s">
        <v>44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IF(SUMPRODUCT(--(E18:T18&lt;&gt;""))=0,0.150000,"N.A.")</f>
        <v>0.15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IF(SUMPRODUCT(--(E19:T19&lt;&gt;""))=0,0.150000,"N.A.")</f>
        <v>0.15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IF(SUMPRODUCT(--(E20:T20&lt;&gt;""))=0,0.150000,"N.A.")</f>
        <v>0.15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IF(SUMPRODUCT(--(E21:T21&lt;&gt;""))=0,0.150000,"N.A.")</f>
        <v>0.15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IF(SUMPRODUCT(--(E22:T22&lt;&gt;""))=0,0.150000,"N.A.")</f>
        <v>0.15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IF(SUMPRODUCT(--(E23:T23&lt;&gt;""))=0,0.150000,"N.A.")</f>
        <v>0.15</v>
      </c>
      <c r="D23" t="s">
        <v>18</v>
      </c>
    </row>
    <row r="25" spans="1:20">
      <c r="A25" t="s">
        <v>52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16</v>
      </c>
      <c r="C26">
        <f>IF(SUMPRODUCT(--(E26:T26&lt;&gt;""))=0,0.200000,"N.A.")</f>
        <v>0.2</v>
      </c>
      <c r="D26" t="s">
        <v>18</v>
      </c>
    </row>
    <row r="27" spans="1:20">
      <c r="A27" t="str">
        <f>'Population Definitions'!$A$3</f>
        <v>Population 2</v>
      </c>
      <c r="B27" t="s">
        <v>16</v>
      </c>
      <c r="C27">
        <f>IF(SUMPRODUCT(--(E27:T27&lt;&gt;""))=0,0.200000,"N.A.")</f>
        <v>0.2</v>
      </c>
      <c r="D27" t="s">
        <v>18</v>
      </c>
    </row>
    <row r="28" spans="1:20">
      <c r="A28" t="str">
        <f>'Population Definitions'!$A$4</f>
        <v>Population 3</v>
      </c>
      <c r="B28" t="s">
        <v>16</v>
      </c>
      <c r="C28">
        <f>IF(SUMPRODUCT(--(E28:T28&lt;&gt;""))=0,0.200000,"N.A.")</f>
        <v>0.2</v>
      </c>
      <c r="D28" t="s">
        <v>18</v>
      </c>
    </row>
    <row r="29" spans="1:20">
      <c r="A29" t="str">
        <f>'Population Definitions'!$A$5</f>
        <v>Population 4</v>
      </c>
      <c r="B29" t="s">
        <v>16</v>
      </c>
      <c r="C29">
        <f>IF(SUMPRODUCT(--(E29:T29&lt;&gt;""))=0,0.200000,"N.A.")</f>
        <v>0.2</v>
      </c>
      <c r="D29" t="s">
        <v>18</v>
      </c>
    </row>
    <row r="30" spans="1:20">
      <c r="A30" t="str">
        <f>'Population Definitions'!$A$6</f>
        <v>Population 5</v>
      </c>
      <c r="B30" t="s">
        <v>16</v>
      </c>
      <c r="C30">
        <f>IF(SUMPRODUCT(--(E30:T30&lt;&gt;""))=0,0.200000,"N.A.")</f>
        <v>0.2</v>
      </c>
      <c r="D30" t="s">
        <v>18</v>
      </c>
    </row>
    <row r="31" spans="1:20">
      <c r="A31" t="str">
        <f>'Population Definitions'!$A$7</f>
        <v>Population 6</v>
      </c>
      <c r="B31" t="s">
        <v>16</v>
      </c>
      <c r="C31">
        <f>IF(SUMPRODUCT(--(E31:T31&lt;&gt;""))=0,0.200000,"N.A.")</f>
        <v>0.2</v>
      </c>
      <c r="D31" t="s">
        <v>18</v>
      </c>
    </row>
    <row r="33" spans="1:20">
      <c r="A33" t="s">
        <v>60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IF(SUMPRODUCT(--(E34:T34&lt;&gt;""))=0,0.150000,"N.A.")</f>
        <v>0.15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IF(SUMPRODUCT(--(E35:T35&lt;&gt;""))=0,0.150000,"N.A.")</f>
        <v>0.15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IF(SUMPRODUCT(--(E36:T36&lt;&gt;""))=0,0.150000,"N.A.")</f>
        <v>0.15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IF(SUMPRODUCT(--(E37:T37&lt;&gt;""))=0,0.150000,"N.A.")</f>
        <v>0.15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IF(SUMPRODUCT(--(E38:T38&lt;&gt;""))=0,0.150000,"N.A.")</f>
        <v>0.15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IF(SUMPRODUCT(--(E39:T39&lt;&gt;""))=0,0.150000,"N.A.")</f>
        <v>0.15</v>
      </c>
      <c r="D39" t="s">
        <v>18</v>
      </c>
    </row>
    <row r="41" spans="1:20">
      <c r="A41" t="s">
        <v>68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IF(SUMPRODUCT(--(E42:T42&lt;&gt;""))=0,0.150000,"N.A.")</f>
        <v>0.15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IF(SUMPRODUCT(--(E43:T43&lt;&gt;""))=0,0.150000,"N.A.")</f>
        <v>0.15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IF(SUMPRODUCT(--(E44:T44&lt;&gt;""))=0,0.150000,"N.A.")</f>
        <v>0.15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IF(SUMPRODUCT(--(E45:T45&lt;&gt;""))=0,0.150000,"N.A.")</f>
        <v>0.15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IF(SUMPRODUCT(--(E46:T46&lt;&gt;""))=0,0.150000,"N.A.")</f>
        <v>0.15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IF(SUMPRODUCT(--(E47:T47&lt;&gt;""))=0,0.150000,"N.A.")</f>
        <v>0.15</v>
      </c>
      <c r="D47" t="s">
        <v>18</v>
      </c>
    </row>
    <row r="49" spans="1:20">
      <c r="A49" t="s">
        <v>74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16</v>
      </c>
      <c r="C50">
        <f>IF(SUMPRODUCT(--(E50:T50&lt;&gt;""))=0,0.000000,"N.A.")</f>
        <v>0.0</v>
      </c>
      <c r="D50" t="s">
        <v>18</v>
      </c>
    </row>
    <row r="51" spans="1:20">
      <c r="A51" t="str">
        <f>'Population Definitions'!$A$3</f>
        <v>Population 2</v>
      </c>
      <c r="B51" t="s">
        <v>16</v>
      </c>
      <c r="C51">
        <f>IF(SUMPRODUCT(--(E51:T51&lt;&gt;""))=0,0.000000,"N.A.")</f>
        <v>0.0</v>
      </c>
      <c r="D51" t="s">
        <v>18</v>
      </c>
    </row>
    <row r="52" spans="1:20">
      <c r="A52" t="str">
        <f>'Population Definitions'!$A$4</f>
        <v>Population 3</v>
      </c>
      <c r="B52" t="s">
        <v>16</v>
      </c>
      <c r="C52">
        <f>IF(SUMPRODUCT(--(E52:T52&lt;&gt;""))=0,0.000000,"N.A.")</f>
        <v>0.0</v>
      </c>
      <c r="D52" t="s">
        <v>18</v>
      </c>
    </row>
    <row r="53" spans="1:20">
      <c r="A53" t="str">
        <f>'Population Definitions'!$A$5</f>
        <v>Population 4</v>
      </c>
      <c r="B53" t="s">
        <v>16</v>
      </c>
      <c r="C53">
        <f>IF(SUMPRODUCT(--(E53:T53&lt;&gt;""))=0,0.000000,"N.A.")</f>
        <v>0.0</v>
      </c>
      <c r="D53" t="s">
        <v>18</v>
      </c>
    </row>
    <row r="54" spans="1:20">
      <c r="A54" t="str">
        <f>'Population Definitions'!$A$6</f>
        <v>Population 5</v>
      </c>
      <c r="B54" t="s">
        <v>16</v>
      </c>
      <c r="C54">
        <f>IF(SUMPRODUCT(--(E54:T54&lt;&gt;""))=0,0.000000,"N.A.")</f>
        <v>0.0</v>
      </c>
      <c r="D54" t="s">
        <v>18</v>
      </c>
    </row>
    <row r="55" spans="1:20">
      <c r="A55" t="str">
        <f>'Population Definitions'!$A$7</f>
        <v>Population 6</v>
      </c>
      <c r="B55" t="s">
        <v>16</v>
      </c>
      <c r="C55">
        <f>IF(SUMPRODUCT(--(E55:T55&lt;&gt;""))=0,0.000000,"N.A.")</f>
        <v>0.0</v>
      </c>
      <c r="D55" t="s">
        <v>18</v>
      </c>
    </row>
    <row r="57" spans="1:20">
      <c r="A57" t="s">
        <v>79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16</v>
      </c>
      <c r="C58">
        <f>IF(SUMPRODUCT(--(E58:T58&lt;&gt;""))=0,0.000000,"N.A.")</f>
        <v>0.0</v>
      </c>
      <c r="D58" t="s">
        <v>18</v>
      </c>
    </row>
    <row r="59" spans="1:20">
      <c r="A59" t="str">
        <f>'Population Definitions'!$A$3</f>
        <v>Population 2</v>
      </c>
      <c r="B59" t="s">
        <v>16</v>
      </c>
      <c r="C59">
        <f>IF(SUMPRODUCT(--(E59:T59&lt;&gt;""))=0,0.000000,"N.A.")</f>
        <v>0.0</v>
      </c>
      <c r="D59" t="s">
        <v>18</v>
      </c>
    </row>
    <row r="60" spans="1:20">
      <c r="A60" t="str">
        <f>'Population Definitions'!$A$4</f>
        <v>Population 3</v>
      </c>
      <c r="B60" t="s">
        <v>16</v>
      </c>
      <c r="C60">
        <f>IF(SUMPRODUCT(--(E60:T60&lt;&gt;""))=0,0.000000,"N.A.")</f>
        <v>0.0</v>
      </c>
      <c r="D60" t="s">
        <v>18</v>
      </c>
    </row>
    <row r="61" spans="1:20">
      <c r="A61" t="str">
        <f>'Population Definitions'!$A$5</f>
        <v>Population 4</v>
      </c>
      <c r="B61" t="s">
        <v>16</v>
      </c>
      <c r="C61">
        <f>IF(SUMPRODUCT(--(E61:T61&lt;&gt;""))=0,0.000000,"N.A.")</f>
        <v>0.0</v>
      </c>
      <c r="D61" t="s">
        <v>18</v>
      </c>
    </row>
    <row r="62" spans="1:20">
      <c r="A62" t="str">
        <f>'Population Definitions'!$A$6</f>
        <v>Population 5</v>
      </c>
      <c r="B62" t="s">
        <v>16</v>
      </c>
      <c r="C62">
        <f>IF(SUMPRODUCT(--(E62:T62&lt;&gt;""))=0,0.000000,"N.A.")</f>
        <v>0.0</v>
      </c>
      <c r="D62" t="s">
        <v>18</v>
      </c>
    </row>
    <row r="63" spans="1:20">
      <c r="A63" t="str">
        <f>'Population Definitions'!$A$7</f>
        <v>Population 6</v>
      </c>
      <c r="B63" t="s">
        <v>16</v>
      </c>
      <c r="C63">
        <f>IF(SUMPRODUCT(--(E63:T63&lt;&gt;""))=0,0.000000,"N.A.")</f>
        <v>0.0</v>
      </c>
      <c r="D63" t="s">
        <v>18</v>
      </c>
    </row>
    <row r="65" spans="1:20">
      <c r="A65" t="s">
        <v>84</v>
      </c>
      <c r="B65" t="s">
        <v>14</v>
      </c>
      <c r="C65" t="s">
        <v>15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Population 1</v>
      </c>
      <c r="B66" t="s">
        <v>16</v>
      </c>
      <c r="C66">
        <f>IF(SUMPRODUCT(--(E66:T66&lt;&gt;""))=0,0.000000,"N.A.")</f>
        <v>0.0</v>
      </c>
      <c r="D66" t="s">
        <v>18</v>
      </c>
    </row>
    <row r="67" spans="1:20">
      <c r="A67" t="str">
        <f>'Population Definitions'!$A$3</f>
        <v>Population 2</v>
      </c>
      <c r="B67" t="s">
        <v>16</v>
      </c>
      <c r="C67">
        <f>IF(SUMPRODUCT(--(E67:T67&lt;&gt;""))=0,0.000000,"N.A.")</f>
        <v>0.0</v>
      </c>
      <c r="D67" t="s">
        <v>18</v>
      </c>
    </row>
    <row r="68" spans="1:20">
      <c r="A68" t="str">
        <f>'Population Definitions'!$A$4</f>
        <v>Population 3</v>
      </c>
      <c r="B68" t="s">
        <v>16</v>
      </c>
      <c r="C68">
        <f>IF(SUMPRODUCT(--(E68:T68&lt;&gt;""))=0,0.000000,"N.A.")</f>
        <v>0.0</v>
      </c>
      <c r="D68" t="s">
        <v>18</v>
      </c>
    </row>
    <row r="69" spans="1:20">
      <c r="A69" t="str">
        <f>'Population Definitions'!$A$5</f>
        <v>Population 4</v>
      </c>
      <c r="B69" t="s">
        <v>16</v>
      </c>
      <c r="C69">
        <f>IF(SUMPRODUCT(--(E69:T69&lt;&gt;""))=0,0.000000,"N.A.")</f>
        <v>0.0</v>
      </c>
      <c r="D69" t="s">
        <v>18</v>
      </c>
    </row>
    <row r="70" spans="1:20">
      <c r="A70" t="str">
        <f>'Population Definitions'!$A$6</f>
        <v>Population 5</v>
      </c>
      <c r="B70" t="s">
        <v>16</v>
      </c>
      <c r="C70">
        <f>IF(SUMPRODUCT(--(E70:T70&lt;&gt;""))=0,0.000000,"N.A.")</f>
        <v>0.0</v>
      </c>
      <c r="D70" t="s">
        <v>18</v>
      </c>
    </row>
    <row r="71" spans="1:20">
      <c r="A71" t="str">
        <f>'Population Definitions'!$A$7</f>
        <v>Population 6</v>
      </c>
      <c r="B71" t="s">
        <v>16</v>
      </c>
      <c r="C71">
        <f>IF(SUMPRODUCT(--(E71:T71&lt;&gt;""))=0,0.000000,"N.A.")</f>
        <v>0.0</v>
      </c>
      <c r="D71" t="s">
        <v>18</v>
      </c>
    </row>
    <row r="73" spans="1:20">
      <c r="A73" t="s">
        <v>89</v>
      </c>
      <c r="B73" t="s">
        <v>14</v>
      </c>
      <c r="C73" t="s">
        <v>15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16</v>
      </c>
      <c r="C74">
        <f>IF(SUMPRODUCT(--(E74:T74&lt;&gt;""))=0,0.000000,"N.A.")</f>
        <v>0.0</v>
      </c>
      <c r="D74" t="s">
        <v>18</v>
      </c>
    </row>
    <row r="75" spans="1:20">
      <c r="A75" t="str">
        <f>'Population Definitions'!$A$3</f>
        <v>Population 2</v>
      </c>
      <c r="B75" t="s">
        <v>16</v>
      </c>
      <c r="C75">
        <f>IF(SUMPRODUCT(--(E75:T75&lt;&gt;""))=0,0.000000,"N.A.")</f>
        <v>0.0</v>
      </c>
      <c r="D75" t="s">
        <v>18</v>
      </c>
    </row>
    <row r="76" spans="1:20">
      <c r="A76" t="str">
        <f>'Population Definitions'!$A$4</f>
        <v>Population 3</v>
      </c>
      <c r="B76" t="s">
        <v>16</v>
      </c>
      <c r="C76">
        <f>IF(SUMPRODUCT(--(E76:T76&lt;&gt;""))=0,0.000000,"N.A.")</f>
        <v>0.0</v>
      </c>
      <c r="D76" t="s">
        <v>18</v>
      </c>
    </row>
    <row r="77" spans="1:20">
      <c r="A77" t="str">
        <f>'Population Definitions'!$A$5</f>
        <v>Population 4</v>
      </c>
      <c r="B77" t="s">
        <v>16</v>
      </c>
      <c r="C77">
        <f>IF(SUMPRODUCT(--(E77:T77&lt;&gt;""))=0,0.000000,"N.A.")</f>
        <v>0.0</v>
      </c>
      <c r="D77" t="s">
        <v>18</v>
      </c>
    </row>
    <row r="78" spans="1:20">
      <c r="A78" t="str">
        <f>'Population Definitions'!$A$6</f>
        <v>Population 5</v>
      </c>
      <c r="B78" t="s">
        <v>16</v>
      </c>
      <c r="C78">
        <f>IF(SUMPRODUCT(--(E78:T78&lt;&gt;""))=0,0.000000,"N.A.")</f>
        <v>0.0</v>
      </c>
      <c r="D78" t="s">
        <v>18</v>
      </c>
    </row>
    <row r="79" spans="1:20">
      <c r="A79" t="str">
        <f>'Population Definitions'!$A$7</f>
        <v>Population 6</v>
      </c>
      <c r="B79" t="s">
        <v>16</v>
      </c>
      <c r="C79">
        <f>IF(SUMPRODUCT(--(E79:T79&lt;&gt;""))=0,0.000000,"N.A.")</f>
        <v>0.0</v>
      </c>
      <c r="D79" t="s">
        <v>18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95"/>
  <sheetViews>
    <sheetView workbookViewId="0"/>
  </sheetViews>
  <sheetFormatPr defaultRowHeight="15"/>
  <cols>
    <col min="1" max="1" width="60.7109375" customWidth="1"/>
    <col min="2" max="3" width="10.7109375" customWidth="1"/>
  </cols>
  <sheetData>
    <row r="1" spans="1:20">
      <c r="A1" t="s">
        <v>27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IF(SUMPRODUCT(--(E2:T2&lt;&gt;""))=0,0.700000,"N.A.")</f>
        <v>0.7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IF(SUMPRODUCT(--(E3:T3&lt;&gt;""))=0,0.700000,"N.A.")</f>
        <v>0.7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IF(SUMPRODUCT(--(E4:T4&lt;&gt;""))=0,0.700000,"N.A.")</f>
        <v>0.7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IF(SUMPRODUCT(--(E5:T5&lt;&gt;""))=0,0.700000,"N.A.")</f>
        <v>0.7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IF(SUMPRODUCT(--(E6:T6&lt;&gt;""))=0,0.700000,"N.A.")</f>
        <v>0.7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IF(SUMPRODUCT(--(E7:T7&lt;&gt;""))=0,0.700000,"N.A.")</f>
        <v>0.7</v>
      </c>
      <c r="D7" t="s">
        <v>18</v>
      </c>
    </row>
    <row r="9" spans="1:20">
      <c r="A9" t="s">
        <v>36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IF(SUMPRODUCT(--(E10:T10&lt;&gt;""))=0,0.700000,"N.A.")</f>
        <v>0.7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IF(SUMPRODUCT(--(E11:T11&lt;&gt;""))=0,0.700000,"N.A.")</f>
        <v>0.7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IF(SUMPRODUCT(--(E12:T12&lt;&gt;""))=0,0.700000,"N.A.")</f>
        <v>0.7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IF(SUMPRODUCT(--(E13:T13&lt;&gt;""))=0,0.700000,"N.A.")</f>
        <v>0.7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IF(SUMPRODUCT(--(E14:T14&lt;&gt;""))=0,0.700000,"N.A.")</f>
        <v>0.7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IF(SUMPRODUCT(--(E15:T15&lt;&gt;""))=0,0.700000,"N.A.")</f>
        <v>0.7</v>
      </c>
      <c r="D15" t="s">
        <v>18</v>
      </c>
    </row>
    <row r="17" spans="1:20">
      <c r="A17" t="s">
        <v>45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IF(SUMPRODUCT(--(E18:T18&lt;&gt;""))=0,0.700000,"N.A.")</f>
        <v>0.7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IF(SUMPRODUCT(--(E19:T19&lt;&gt;""))=0,0.700000,"N.A.")</f>
        <v>0.7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IF(SUMPRODUCT(--(E20:T20&lt;&gt;""))=0,0.700000,"N.A.")</f>
        <v>0.7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IF(SUMPRODUCT(--(E21:T21&lt;&gt;""))=0,0.700000,"N.A.")</f>
        <v>0.7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IF(SUMPRODUCT(--(E22:T22&lt;&gt;""))=0,0.700000,"N.A.")</f>
        <v>0.7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IF(SUMPRODUCT(--(E23:T23&lt;&gt;""))=0,0.700000,"N.A.")</f>
        <v>0.7</v>
      </c>
      <c r="D23" t="s">
        <v>18</v>
      </c>
    </row>
    <row r="25" spans="1:20">
      <c r="A25" t="s">
        <v>53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16</v>
      </c>
      <c r="C26">
        <f>IF(SUMPRODUCT(--(E26:T26&lt;&gt;""))=0,0.030000,"N.A.")</f>
        <v>0.03</v>
      </c>
      <c r="D26" t="s">
        <v>18</v>
      </c>
    </row>
    <row r="27" spans="1:20">
      <c r="A27" t="str">
        <f>'Population Definitions'!$A$3</f>
        <v>Population 2</v>
      </c>
      <c r="B27" t="s">
        <v>16</v>
      </c>
      <c r="C27">
        <f>IF(SUMPRODUCT(--(E27:T27&lt;&gt;""))=0,0.030000,"N.A.")</f>
        <v>0.03</v>
      </c>
      <c r="D27" t="s">
        <v>18</v>
      </c>
    </row>
    <row r="28" spans="1:20">
      <c r="A28" t="str">
        <f>'Population Definitions'!$A$4</f>
        <v>Population 3</v>
      </c>
      <c r="B28" t="s">
        <v>16</v>
      </c>
      <c r="C28">
        <f>IF(SUMPRODUCT(--(E28:T28&lt;&gt;""))=0,0.030000,"N.A.")</f>
        <v>0.03</v>
      </c>
      <c r="D28" t="s">
        <v>18</v>
      </c>
    </row>
    <row r="29" spans="1:20">
      <c r="A29" t="str">
        <f>'Population Definitions'!$A$5</f>
        <v>Population 4</v>
      </c>
      <c r="B29" t="s">
        <v>16</v>
      </c>
      <c r="C29">
        <f>IF(SUMPRODUCT(--(E29:T29&lt;&gt;""))=0,0.030000,"N.A.")</f>
        <v>0.03</v>
      </c>
      <c r="D29" t="s">
        <v>18</v>
      </c>
    </row>
    <row r="30" spans="1:20">
      <c r="A30" t="str">
        <f>'Population Definitions'!$A$6</f>
        <v>Population 5</v>
      </c>
      <c r="B30" t="s">
        <v>16</v>
      </c>
      <c r="C30">
        <f>IF(SUMPRODUCT(--(E30:T30&lt;&gt;""))=0,0.030000,"N.A.")</f>
        <v>0.03</v>
      </c>
      <c r="D30" t="s">
        <v>18</v>
      </c>
    </row>
    <row r="31" spans="1:20">
      <c r="A31" t="str">
        <f>'Population Definitions'!$A$7</f>
        <v>Population 6</v>
      </c>
      <c r="B31" t="s">
        <v>16</v>
      </c>
      <c r="C31">
        <f>IF(SUMPRODUCT(--(E31:T31&lt;&gt;""))=0,0.030000,"N.A.")</f>
        <v>0.03</v>
      </c>
      <c r="D31" t="s">
        <v>18</v>
      </c>
    </row>
    <row r="33" spans="1:20">
      <c r="A33" t="s">
        <v>61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IF(SUMPRODUCT(--(E34:T34&lt;&gt;""))=0,0.170000,"N.A.")</f>
        <v>0.17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IF(SUMPRODUCT(--(E35:T35&lt;&gt;""))=0,0.170000,"N.A.")</f>
        <v>0.17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IF(SUMPRODUCT(--(E36:T36&lt;&gt;""))=0,0.170000,"N.A.")</f>
        <v>0.17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IF(SUMPRODUCT(--(E37:T37&lt;&gt;""))=0,0.170000,"N.A.")</f>
        <v>0.17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IF(SUMPRODUCT(--(E38:T38&lt;&gt;""))=0,0.170000,"N.A.")</f>
        <v>0.17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IF(SUMPRODUCT(--(E39:T39&lt;&gt;""))=0,0.170000,"N.A.")</f>
        <v>0.17</v>
      </c>
      <c r="D39" t="s">
        <v>18</v>
      </c>
    </row>
    <row r="41" spans="1:20">
      <c r="A41" t="s">
        <v>69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IF(SUMPRODUCT(--(E42:T42&lt;&gt;""))=0,0.270000,"N.A.")</f>
        <v>0.27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IF(SUMPRODUCT(--(E43:T43&lt;&gt;""))=0,0.270000,"N.A.")</f>
        <v>0.27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IF(SUMPRODUCT(--(E44:T44&lt;&gt;""))=0,0.270000,"N.A.")</f>
        <v>0.27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IF(SUMPRODUCT(--(E45:T45&lt;&gt;""))=0,0.270000,"N.A.")</f>
        <v>0.27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IF(SUMPRODUCT(--(E46:T46&lt;&gt;""))=0,0.270000,"N.A.")</f>
        <v>0.27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IF(SUMPRODUCT(--(E47:T47&lt;&gt;""))=0,0.270000,"N.A.")</f>
        <v>0.27</v>
      </c>
      <c r="D47" t="s">
        <v>18</v>
      </c>
    </row>
    <row r="49" spans="1:20">
      <c r="A49" t="s">
        <v>75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16</v>
      </c>
      <c r="C50">
        <f>IF(SUMPRODUCT(--(E50:T50&lt;&gt;""))=0,0.200000,"N.A.")</f>
        <v>0.2</v>
      </c>
      <c r="D50" t="s">
        <v>18</v>
      </c>
    </row>
    <row r="51" spans="1:20">
      <c r="A51" t="str">
        <f>'Population Definitions'!$A$3</f>
        <v>Population 2</v>
      </c>
      <c r="B51" t="s">
        <v>16</v>
      </c>
      <c r="C51">
        <f>IF(SUMPRODUCT(--(E51:T51&lt;&gt;""))=0,0.200000,"N.A.")</f>
        <v>0.2</v>
      </c>
      <c r="D51" t="s">
        <v>18</v>
      </c>
    </row>
    <row r="52" spans="1:20">
      <c r="A52" t="str">
        <f>'Population Definitions'!$A$4</f>
        <v>Population 3</v>
      </c>
      <c r="B52" t="s">
        <v>16</v>
      </c>
      <c r="C52">
        <f>IF(SUMPRODUCT(--(E52:T52&lt;&gt;""))=0,0.200000,"N.A.")</f>
        <v>0.2</v>
      </c>
      <c r="D52" t="s">
        <v>18</v>
      </c>
    </row>
    <row r="53" spans="1:20">
      <c r="A53" t="str">
        <f>'Population Definitions'!$A$5</f>
        <v>Population 4</v>
      </c>
      <c r="B53" t="s">
        <v>16</v>
      </c>
      <c r="C53">
        <f>IF(SUMPRODUCT(--(E53:T53&lt;&gt;""))=0,0.200000,"N.A.")</f>
        <v>0.2</v>
      </c>
      <c r="D53" t="s">
        <v>18</v>
      </c>
    </row>
    <row r="54" spans="1:20">
      <c r="A54" t="str">
        <f>'Population Definitions'!$A$6</f>
        <v>Population 5</v>
      </c>
      <c r="B54" t="s">
        <v>16</v>
      </c>
      <c r="C54">
        <f>IF(SUMPRODUCT(--(E54:T54&lt;&gt;""))=0,0.200000,"N.A.")</f>
        <v>0.2</v>
      </c>
      <c r="D54" t="s">
        <v>18</v>
      </c>
    </row>
    <row r="55" spans="1:20">
      <c r="A55" t="str">
        <f>'Population Definitions'!$A$7</f>
        <v>Population 6</v>
      </c>
      <c r="B55" t="s">
        <v>16</v>
      </c>
      <c r="C55">
        <f>IF(SUMPRODUCT(--(E55:T55&lt;&gt;""))=0,0.200000,"N.A.")</f>
        <v>0.2</v>
      </c>
      <c r="D55" t="s">
        <v>18</v>
      </c>
    </row>
    <row r="57" spans="1:20">
      <c r="A57" t="s">
        <v>80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16</v>
      </c>
      <c r="C58">
        <f>IF(SUMPRODUCT(--(E58:T58&lt;&gt;""))=0,0.200000,"N.A.")</f>
        <v>0.2</v>
      </c>
      <c r="D58" t="s">
        <v>18</v>
      </c>
    </row>
    <row r="59" spans="1:20">
      <c r="A59" t="str">
        <f>'Population Definitions'!$A$3</f>
        <v>Population 2</v>
      </c>
      <c r="B59" t="s">
        <v>16</v>
      </c>
      <c r="C59">
        <f>IF(SUMPRODUCT(--(E59:T59&lt;&gt;""))=0,0.200000,"N.A.")</f>
        <v>0.2</v>
      </c>
      <c r="D59" t="s">
        <v>18</v>
      </c>
    </row>
    <row r="60" spans="1:20">
      <c r="A60" t="str">
        <f>'Population Definitions'!$A$4</f>
        <v>Population 3</v>
      </c>
      <c r="B60" t="s">
        <v>16</v>
      </c>
      <c r="C60">
        <f>IF(SUMPRODUCT(--(E60:T60&lt;&gt;""))=0,0.200000,"N.A.")</f>
        <v>0.2</v>
      </c>
      <c r="D60" t="s">
        <v>18</v>
      </c>
    </row>
    <row r="61" spans="1:20">
      <c r="A61" t="str">
        <f>'Population Definitions'!$A$5</f>
        <v>Population 4</v>
      </c>
      <c r="B61" t="s">
        <v>16</v>
      </c>
      <c r="C61">
        <f>IF(SUMPRODUCT(--(E61:T61&lt;&gt;""))=0,0.200000,"N.A.")</f>
        <v>0.2</v>
      </c>
      <c r="D61" t="s">
        <v>18</v>
      </c>
    </row>
    <row r="62" spans="1:20">
      <c r="A62" t="str">
        <f>'Population Definitions'!$A$6</f>
        <v>Population 5</v>
      </c>
      <c r="B62" t="s">
        <v>16</v>
      </c>
      <c r="C62">
        <f>IF(SUMPRODUCT(--(E62:T62&lt;&gt;""))=0,0.200000,"N.A.")</f>
        <v>0.2</v>
      </c>
      <c r="D62" t="s">
        <v>18</v>
      </c>
    </row>
    <row r="63" spans="1:20">
      <c r="A63" t="str">
        <f>'Population Definitions'!$A$7</f>
        <v>Population 6</v>
      </c>
      <c r="B63" t="s">
        <v>16</v>
      </c>
      <c r="C63">
        <f>IF(SUMPRODUCT(--(E63:T63&lt;&gt;""))=0,0.200000,"N.A.")</f>
        <v>0.2</v>
      </c>
      <c r="D63" t="s">
        <v>18</v>
      </c>
    </row>
    <row r="65" spans="1:20">
      <c r="A65" t="s">
        <v>85</v>
      </c>
      <c r="B65" t="s">
        <v>14</v>
      </c>
      <c r="C65" t="s">
        <v>15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Population 1</v>
      </c>
      <c r="B66" t="s">
        <v>16</v>
      </c>
      <c r="C66">
        <f>IF(SUMPRODUCT(--(E66:T66&lt;&gt;""))=0,0.200000,"N.A.")</f>
        <v>0.2</v>
      </c>
      <c r="D66" t="s">
        <v>18</v>
      </c>
    </row>
    <row r="67" spans="1:20">
      <c r="A67" t="str">
        <f>'Population Definitions'!$A$3</f>
        <v>Population 2</v>
      </c>
      <c r="B67" t="s">
        <v>16</v>
      </c>
      <c r="C67">
        <f>IF(SUMPRODUCT(--(E67:T67&lt;&gt;""))=0,0.200000,"N.A.")</f>
        <v>0.2</v>
      </c>
      <c r="D67" t="s">
        <v>18</v>
      </c>
    </row>
    <row r="68" spans="1:20">
      <c r="A68" t="str">
        <f>'Population Definitions'!$A$4</f>
        <v>Population 3</v>
      </c>
      <c r="B68" t="s">
        <v>16</v>
      </c>
      <c r="C68">
        <f>IF(SUMPRODUCT(--(E68:T68&lt;&gt;""))=0,0.200000,"N.A.")</f>
        <v>0.2</v>
      </c>
      <c r="D68" t="s">
        <v>18</v>
      </c>
    </row>
    <row r="69" spans="1:20">
      <c r="A69" t="str">
        <f>'Population Definitions'!$A$5</f>
        <v>Population 4</v>
      </c>
      <c r="B69" t="s">
        <v>16</v>
      </c>
      <c r="C69">
        <f>IF(SUMPRODUCT(--(E69:T69&lt;&gt;""))=0,0.200000,"N.A.")</f>
        <v>0.2</v>
      </c>
      <c r="D69" t="s">
        <v>18</v>
      </c>
    </row>
    <row r="70" spans="1:20">
      <c r="A70" t="str">
        <f>'Population Definitions'!$A$6</f>
        <v>Population 5</v>
      </c>
      <c r="B70" t="s">
        <v>16</v>
      </c>
      <c r="C70">
        <f>IF(SUMPRODUCT(--(E70:T70&lt;&gt;""))=0,0.200000,"N.A.")</f>
        <v>0.2</v>
      </c>
      <c r="D70" t="s">
        <v>18</v>
      </c>
    </row>
    <row r="71" spans="1:20">
      <c r="A71" t="str">
        <f>'Population Definitions'!$A$7</f>
        <v>Population 6</v>
      </c>
      <c r="B71" t="s">
        <v>16</v>
      </c>
      <c r="C71">
        <f>IF(SUMPRODUCT(--(E71:T71&lt;&gt;""))=0,0.200000,"N.A.")</f>
        <v>0.2</v>
      </c>
      <c r="D71" t="s">
        <v>18</v>
      </c>
    </row>
    <row r="73" spans="1:20">
      <c r="A73" t="s">
        <v>90</v>
      </c>
      <c r="B73" t="s">
        <v>14</v>
      </c>
      <c r="C73" t="s">
        <v>15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16</v>
      </c>
      <c r="C74">
        <f>IF(SUMPRODUCT(--(E74:T74&lt;&gt;""))=0,0.030000,"N.A.")</f>
        <v>0.03</v>
      </c>
      <c r="D74" t="s">
        <v>18</v>
      </c>
    </row>
    <row r="75" spans="1:20">
      <c r="A75" t="str">
        <f>'Population Definitions'!$A$3</f>
        <v>Population 2</v>
      </c>
      <c r="B75" t="s">
        <v>16</v>
      </c>
      <c r="C75">
        <f>IF(SUMPRODUCT(--(E75:T75&lt;&gt;""))=0,0.030000,"N.A.")</f>
        <v>0.03</v>
      </c>
      <c r="D75" t="s">
        <v>18</v>
      </c>
    </row>
    <row r="76" spans="1:20">
      <c r="A76" t="str">
        <f>'Population Definitions'!$A$4</f>
        <v>Population 3</v>
      </c>
      <c r="B76" t="s">
        <v>16</v>
      </c>
      <c r="C76">
        <f>IF(SUMPRODUCT(--(E76:T76&lt;&gt;""))=0,0.030000,"N.A.")</f>
        <v>0.03</v>
      </c>
      <c r="D76" t="s">
        <v>18</v>
      </c>
    </row>
    <row r="77" spans="1:20">
      <c r="A77" t="str">
        <f>'Population Definitions'!$A$5</f>
        <v>Population 4</v>
      </c>
      <c r="B77" t="s">
        <v>16</v>
      </c>
      <c r="C77">
        <f>IF(SUMPRODUCT(--(E77:T77&lt;&gt;""))=0,0.030000,"N.A.")</f>
        <v>0.03</v>
      </c>
      <c r="D77" t="s">
        <v>18</v>
      </c>
    </row>
    <row r="78" spans="1:20">
      <c r="A78" t="str">
        <f>'Population Definitions'!$A$6</f>
        <v>Population 5</v>
      </c>
      <c r="B78" t="s">
        <v>16</v>
      </c>
      <c r="C78">
        <f>IF(SUMPRODUCT(--(E78:T78&lt;&gt;""))=0,0.030000,"N.A.")</f>
        <v>0.03</v>
      </c>
      <c r="D78" t="s">
        <v>18</v>
      </c>
    </row>
    <row r="79" spans="1:20">
      <c r="A79" t="str">
        <f>'Population Definitions'!$A$7</f>
        <v>Population 6</v>
      </c>
      <c r="B79" t="s">
        <v>16</v>
      </c>
      <c r="C79">
        <f>IF(SUMPRODUCT(--(E79:T79&lt;&gt;""))=0,0.030000,"N.A.")</f>
        <v>0.03</v>
      </c>
      <c r="D79" t="s">
        <v>18</v>
      </c>
    </row>
    <row r="81" spans="1:20">
      <c r="A81" t="s">
        <v>93</v>
      </c>
      <c r="B81" t="s">
        <v>14</v>
      </c>
      <c r="C81" t="s">
        <v>15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Population 1</v>
      </c>
      <c r="B82" t="s">
        <v>16</v>
      </c>
      <c r="C82">
        <f>IF(SUMPRODUCT(--(E82:T82&lt;&gt;""))=0,0.170000,"N.A.")</f>
        <v>0.17</v>
      </c>
      <c r="D82" t="s">
        <v>18</v>
      </c>
    </row>
    <row r="83" spans="1:20">
      <c r="A83" t="str">
        <f>'Population Definitions'!$A$3</f>
        <v>Population 2</v>
      </c>
      <c r="B83" t="s">
        <v>16</v>
      </c>
      <c r="C83">
        <f>IF(SUMPRODUCT(--(E83:T83&lt;&gt;""))=0,0.170000,"N.A.")</f>
        <v>0.17</v>
      </c>
      <c r="D83" t="s">
        <v>18</v>
      </c>
    </row>
    <row r="84" spans="1:20">
      <c r="A84" t="str">
        <f>'Population Definitions'!$A$4</f>
        <v>Population 3</v>
      </c>
      <c r="B84" t="s">
        <v>16</v>
      </c>
      <c r="C84">
        <f>IF(SUMPRODUCT(--(E84:T84&lt;&gt;""))=0,0.170000,"N.A.")</f>
        <v>0.17</v>
      </c>
      <c r="D84" t="s">
        <v>18</v>
      </c>
    </row>
    <row r="85" spans="1:20">
      <c r="A85" t="str">
        <f>'Population Definitions'!$A$5</f>
        <v>Population 4</v>
      </c>
      <c r="B85" t="s">
        <v>16</v>
      </c>
      <c r="C85">
        <f>IF(SUMPRODUCT(--(E85:T85&lt;&gt;""))=0,0.170000,"N.A.")</f>
        <v>0.17</v>
      </c>
      <c r="D85" t="s">
        <v>18</v>
      </c>
    </row>
    <row r="86" spans="1:20">
      <c r="A86" t="str">
        <f>'Population Definitions'!$A$6</f>
        <v>Population 5</v>
      </c>
      <c r="B86" t="s">
        <v>16</v>
      </c>
      <c r="C86">
        <f>IF(SUMPRODUCT(--(E86:T86&lt;&gt;""))=0,0.170000,"N.A.")</f>
        <v>0.17</v>
      </c>
      <c r="D86" t="s">
        <v>18</v>
      </c>
    </row>
    <row r="87" spans="1:20">
      <c r="A87" t="str">
        <f>'Population Definitions'!$A$7</f>
        <v>Population 6</v>
      </c>
      <c r="B87" t="s">
        <v>16</v>
      </c>
      <c r="C87">
        <f>IF(SUMPRODUCT(--(E87:T87&lt;&gt;""))=0,0.170000,"N.A.")</f>
        <v>0.17</v>
      </c>
      <c r="D87" t="s">
        <v>18</v>
      </c>
    </row>
    <row r="89" spans="1:20">
      <c r="A89" t="s">
        <v>96</v>
      </c>
      <c r="B89" t="s">
        <v>14</v>
      </c>
      <c r="C89" t="s">
        <v>15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Population 1</v>
      </c>
      <c r="B90" t="s">
        <v>16</v>
      </c>
      <c r="C90">
        <f>IF(SUMPRODUCT(--(E90:T90&lt;&gt;""))=0,0.270000,"N.A.")</f>
        <v>0.27</v>
      </c>
      <c r="D90" t="s">
        <v>18</v>
      </c>
    </row>
    <row r="91" spans="1:20">
      <c r="A91" t="str">
        <f>'Population Definitions'!$A$3</f>
        <v>Population 2</v>
      </c>
      <c r="B91" t="s">
        <v>16</v>
      </c>
      <c r="C91">
        <f>IF(SUMPRODUCT(--(E91:T91&lt;&gt;""))=0,0.270000,"N.A.")</f>
        <v>0.27</v>
      </c>
      <c r="D91" t="s">
        <v>18</v>
      </c>
    </row>
    <row r="92" spans="1:20">
      <c r="A92" t="str">
        <f>'Population Definitions'!$A$4</f>
        <v>Population 3</v>
      </c>
      <c r="B92" t="s">
        <v>16</v>
      </c>
      <c r="C92">
        <f>IF(SUMPRODUCT(--(E92:T92&lt;&gt;""))=0,0.270000,"N.A.")</f>
        <v>0.27</v>
      </c>
      <c r="D92" t="s">
        <v>18</v>
      </c>
    </row>
    <row r="93" spans="1:20">
      <c r="A93" t="str">
        <f>'Population Definitions'!$A$5</f>
        <v>Population 4</v>
      </c>
      <c r="B93" t="s">
        <v>16</v>
      </c>
      <c r="C93">
        <f>IF(SUMPRODUCT(--(E93:T93&lt;&gt;""))=0,0.270000,"N.A.")</f>
        <v>0.27</v>
      </c>
      <c r="D93" t="s">
        <v>18</v>
      </c>
    </row>
    <row r="94" spans="1:20">
      <c r="A94" t="str">
        <f>'Population Definitions'!$A$6</f>
        <v>Population 5</v>
      </c>
      <c r="B94" t="s">
        <v>16</v>
      </c>
      <c r="C94">
        <f>IF(SUMPRODUCT(--(E94:T94&lt;&gt;""))=0,0.270000,"N.A.")</f>
        <v>0.27</v>
      </c>
      <c r="D94" t="s">
        <v>18</v>
      </c>
    </row>
    <row r="95" spans="1:20">
      <c r="A95" t="str">
        <f>'Population Definitions'!$A$7</f>
        <v>Population 6</v>
      </c>
      <c r="B95" t="s">
        <v>16</v>
      </c>
      <c r="C95">
        <f>IF(SUMPRODUCT(--(E95:T95&lt;&gt;""))=0,0.270000,"N.A.")</f>
        <v>0.27</v>
      </c>
      <c r="D95" t="s">
        <v>18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60.7109375" customWidth="1"/>
    <col min="2" max="3" width="10.7109375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60.7109375" customWidth="1"/>
    <col min="2" max="3" width="10.710937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cols>
    <col min="1" max="1" width="15.7109375" customWidth="1"/>
  </cols>
  <sheetData>
    <row r="1" spans="1:7">
      <c r="A1" t="s">
        <v>10</v>
      </c>
      <c r="B1" t="str">
        <f>'Population Definitions'!$B$2</f>
        <v>Pop1</v>
      </c>
      <c r="C1" t="str">
        <f>'Population Definitions'!$B$3</f>
        <v>Pop2</v>
      </c>
      <c r="D1" t="str">
        <f>'Population Definitions'!$B$4</f>
        <v>Pop3</v>
      </c>
      <c r="E1" t="str">
        <f>'Population Definitions'!$B$5</f>
        <v>Pop4</v>
      </c>
      <c r="F1" t="str">
        <f>'Population Definitions'!$B$6</f>
        <v>Pop5</v>
      </c>
      <c r="G1" t="str">
        <f>'Population Definitions'!$B$7</f>
        <v>Pop6</v>
      </c>
    </row>
    <row r="2" spans="1:7">
      <c r="A2" t="str">
        <f>'Population Definitions'!$B$2</f>
        <v>Pop1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</row>
    <row r="3" spans="1:7">
      <c r="A3" t="str">
        <f>'Population Definitions'!$B$3</f>
        <v>Pop2</v>
      </c>
      <c r="B3" t="s">
        <v>11</v>
      </c>
      <c r="D3" t="s">
        <v>11</v>
      </c>
      <c r="E3" t="s">
        <v>11</v>
      </c>
      <c r="F3" t="s">
        <v>11</v>
      </c>
      <c r="G3" t="s">
        <v>11</v>
      </c>
    </row>
    <row r="4" spans="1:7">
      <c r="A4" t="str">
        <f>'Population Definitions'!$B$4</f>
        <v>Pop3</v>
      </c>
      <c r="B4" t="s">
        <v>11</v>
      </c>
      <c r="C4" t="s">
        <v>11</v>
      </c>
      <c r="E4" t="s">
        <v>11</v>
      </c>
      <c r="F4" t="s">
        <v>11</v>
      </c>
      <c r="G4" t="s">
        <v>11</v>
      </c>
    </row>
    <row r="5" spans="1:7">
      <c r="A5" t="str">
        <f>'Population Definitions'!$B$5</f>
        <v>Pop4</v>
      </c>
      <c r="B5" t="s">
        <v>11</v>
      </c>
      <c r="C5" t="s">
        <v>11</v>
      </c>
      <c r="D5" t="s">
        <v>11</v>
      </c>
      <c r="F5" t="s">
        <v>11</v>
      </c>
      <c r="G5" t="s">
        <v>11</v>
      </c>
    </row>
    <row r="6" spans="1:7">
      <c r="A6" t="str">
        <f>'Population Definitions'!$B$6</f>
        <v>Pop5</v>
      </c>
      <c r="B6" t="s">
        <v>11</v>
      </c>
      <c r="C6" t="s">
        <v>11</v>
      </c>
      <c r="D6" t="s">
        <v>11</v>
      </c>
      <c r="E6" t="s">
        <v>11</v>
      </c>
      <c r="G6" t="s">
        <v>11</v>
      </c>
    </row>
    <row r="7" spans="1:7">
      <c r="A7" t="str">
        <f>'Population Definitions'!$B$7</f>
        <v>Pop6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</row>
    <row r="9" spans="1:7">
      <c r="A9" t="s">
        <v>12</v>
      </c>
      <c r="B9" t="str">
        <f>'Population Definitions'!$B$2</f>
        <v>Pop1</v>
      </c>
      <c r="C9" t="str">
        <f>'Population Definitions'!$B$3</f>
        <v>Pop2</v>
      </c>
      <c r="D9" t="str">
        <f>'Population Definitions'!$B$4</f>
        <v>Pop3</v>
      </c>
      <c r="E9" t="str">
        <f>'Population Definitions'!$B$5</f>
        <v>Pop4</v>
      </c>
      <c r="F9" t="str">
        <f>'Population Definitions'!$B$6</f>
        <v>Pop5</v>
      </c>
      <c r="G9" t="str">
        <f>'Population Definitions'!$B$7</f>
        <v>Pop6</v>
      </c>
    </row>
    <row r="10" spans="1:7">
      <c r="A10" t="str">
        <f>'Population Definitions'!$B$2</f>
        <v>Pop1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</row>
    <row r="11" spans="1:7">
      <c r="A11" t="str">
        <f>'Population Definitions'!$B$3</f>
        <v>Pop2</v>
      </c>
      <c r="B11" t="s">
        <v>11</v>
      </c>
      <c r="D11" t="s">
        <v>11</v>
      </c>
      <c r="E11" t="s">
        <v>11</v>
      </c>
      <c r="F11" t="s">
        <v>11</v>
      </c>
      <c r="G11" t="s">
        <v>11</v>
      </c>
    </row>
    <row r="12" spans="1:7">
      <c r="A12" t="str">
        <f>'Population Definitions'!$B$4</f>
        <v>Pop3</v>
      </c>
      <c r="B12" t="s">
        <v>11</v>
      </c>
      <c r="C12" t="s">
        <v>11</v>
      </c>
      <c r="E12" t="s">
        <v>11</v>
      </c>
      <c r="F12" t="s">
        <v>11</v>
      </c>
      <c r="G12" t="s">
        <v>11</v>
      </c>
    </row>
    <row r="13" spans="1:7">
      <c r="A13" t="str">
        <f>'Population Definitions'!$B$5</f>
        <v>Pop4</v>
      </c>
      <c r="B13" t="s">
        <v>11</v>
      </c>
      <c r="C13" t="s">
        <v>11</v>
      </c>
      <c r="D13" t="s">
        <v>11</v>
      </c>
      <c r="F13" t="s">
        <v>11</v>
      </c>
      <c r="G13" t="s">
        <v>11</v>
      </c>
    </row>
    <row r="14" spans="1:7">
      <c r="A14" t="str">
        <f>'Population Definitions'!$B$6</f>
        <v>Pop5</v>
      </c>
      <c r="B14" t="s">
        <v>11</v>
      </c>
      <c r="C14" t="s">
        <v>11</v>
      </c>
      <c r="D14" t="s">
        <v>11</v>
      </c>
      <c r="E14" t="s">
        <v>11</v>
      </c>
      <c r="G14" t="s">
        <v>11</v>
      </c>
    </row>
    <row r="15" spans="1:7">
      <c r="A15" t="str">
        <f>'Population Definitions'!$B$7</f>
        <v>Pop6</v>
      </c>
      <c r="B15" t="s">
        <v>11</v>
      </c>
      <c r="C15" t="s">
        <v>11</v>
      </c>
      <c r="D15" t="s">
        <v>11</v>
      </c>
      <c r="E15" t="s">
        <v>11</v>
      </c>
      <c r="F15" t="s">
        <v>11</v>
      </c>
    </row>
    <row r="17" spans="1:7">
      <c r="A17" t="s">
        <v>13</v>
      </c>
      <c r="B17" t="str">
        <f>'Population Definitions'!$B$2</f>
        <v>Pop1</v>
      </c>
      <c r="C17" t="str">
        <f>'Population Definitions'!$B$3</f>
        <v>Pop2</v>
      </c>
      <c r="D17" t="str">
        <f>'Population Definitions'!$B$4</f>
        <v>Pop3</v>
      </c>
      <c r="E17" t="str">
        <f>'Population Definitions'!$B$5</f>
        <v>Pop4</v>
      </c>
      <c r="F17" t="str">
        <f>'Population Definitions'!$B$6</f>
        <v>Pop5</v>
      </c>
      <c r="G17" t="str">
        <f>'Population Definitions'!$B$7</f>
        <v>Pop6</v>
      </c>
    </row>
    <row r="18" spans="1:7">
      <c r="A18" t="str">
        <f>'Population Definitions'!$B$2</f>
        <v>Pop1</v>
      </c>
      <c r="C18" t="s">
        <v>11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t="str">
        <f>'Population Definitions'!$B$3</f>
        <v>Pop2</v>
      </c>
      <c r="B19" t="s">
        <v>11</v>
      </c>
      <c r="D19" t="s">
        <v>11</v>
      </c>
      <c r="E19" t="s">
        <v>11</v>
      </c>
      <c r="F19" t="s">
        <v>11</v>
      </c>
      <c r="G19" t="s">
        <v>11</v>
      </c>
    </row>
    <row r="20" spans="1:7">
      <c r="A20" t="str">
        <f>'Population Definitions'!$B$4</f>
        <v>Pop3</v>
      </c>
      <c r="B20" t="s">
        <v>11</v>
      </c>
      <c r="C20" t="s">
        <v>11</v>
      </c>
      <c r="E20" t="s">
        <v>11</v>
      </c>
      <c r="F20" t="s">
        <v>11</v>
      </c>
      <c r="G20" t="s">
        <v>11</v>
      </c>
    </row>
    <row r="21" spans="1:7">
      <c r="A21" t="str">
        <f>'Population Definitions'!$B$5</f>
        <v>Pop4</v>
      </c>
      <c r="B21" t="s">
        <v>11</v>
      </c>
      <c r="C21" t="s">
        <v>11</v>
      </c>
      <c r="D21" t="s">
        <v>11</v>
      </c>
      <c r="F21" t="s">
        <v>11</v>
      </c>
      <c r="G21" t="s">
        <v>11</v>
      </c>
    </row>
    <row r="22" spans="1:7">
      <c r="A22" t="str">
        <f>'Population Definitions'!$B$6</f>
        <v>Pop5</v>
      </c>
      <c r="B22" t="s">
        <v>11</v>
      </c>
      <c r="C22" t="s">
        <v>11</v>
      </c>
      <c r="D22" t="s">
        <v>11</v>
      </c>
      <c r="E22" t="s">
        <v>11</v>
      </c>
      <c r="G22" t="s">
        <v>11</v>
      </c>
    </row>
    <row r="23" spans="1:7">
      <c r="A23" t="str">
        <f>'Population Definitions'!$B$7</f>
        <v>Pop6</v>
      </c>
      <c r="B23" t="s">
        <v>11</v>
      </c>
      <c r="C23" t="s">
        <v>11</v>
      </c>
      <c r="D23" t="s">
        <v>11</v>
      </c>
      <c r="E23" t="s">
        <v>11</v>
      </c>
      <c r="F23" t="s">
        <v>11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63"/>
  <sheetViews>
    <sheetView workbookViewId="0"/>
  </sheetViews>
  <sheetFormatPr defaultRowHeight="15"/>
  <cols>
    <col min="1" max="1" width="15.7109375" customWidth="1"/>
    <col min="3" max="3" width="15.7109375" customWidth="1"/>
    <col min="4" max="5" width="10.7109375" customWidth="1"/>
  </cols>
  <sheetData>
    <row r="1" spans="1:22">
      <c r="A1" t="str">
        <f>'Transfer Definitions'!A9</f>
        <v>Migration Type 1</v>
      </c>
      <c r="D1" t="s">
        <v>14</v>
      </c>
      <c r="E1" t="s">
        <v>15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>IF(A2&lt;&gt;"...","Fraction","")</f>
        <v/>
      </c>
      <c r="E2" t="str">
        <f>IF(A2&lt;&gt;"...",IF(SUMPRODUCT(--(G2:V2&lt;&gt;""))=0,0.000000,"N.A."),"")</f>
        <v/>
      </c>
      <c r="F2" t="str">
        <f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>IF(A3&lt;&gt;"...","Fraction","")</f>
        <v/>
      </c>
      <c r="E3" t="str">
        <f>IF(A3&lt;&gt;"...",IF(SUMPRODUCT(--(G3:V3&lt;&gt;""))=0,0.000000,"N.A."),"")</f>
        <v/>
      </c>
      <c r="F3" t="str">
        <f>IF(A3&lt;&gt;"...","OR","")</f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>IF(A4&lt;&gt;"...","Fraction","")</f>
        <v/>
      </c>
      <c r="E4" t="str">
        <f>IF(A4&lt;&gt;"...",IF(SUMPRODUCT(--(G4:V4&lt;&gt;""))=0,0.000000,"N.A."),"")</f>
        <v/>
      </c>
      <c r="F4" t="str">
        <f>IF(A4&lt;&gt;"...","OR","")</f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>IF(A5&lt;&gt;"...","Fraction","")</f>
        <v/>
      </c>
      <c r="E5" t="str">
        <f>IF(A5&lt;&gt;"...",IF(SUMPRODUCT(--(G5:V5&lt;&gt;""))=0,0.000000,"N.A."),"")</f>
        <v/>
      </c>
      <c r="F5" t="str">
        <f>IF(A5&lt;&gt;"...","OR","")</f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>IF(A6&lt;&gt;"...","Fraction","")</f>
        <v/>
      </c>
      <c r="E6" t="str">
        <f>IF(A6&lt;&gt;"...",IF(SUMPRODUCT(--(G6:V6&lt;&gt;""))=0,0.000000,"N.A."),"")</f>
        <v/>
      </c>
      <c r="F6" t="str">
        <f>IF(A6&lt;&gt;"...","OR","")</f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>IF(A7&lt;&gt;"...","Fraction","")</f>
        <v/>
      </c>
      <c r="E7" t="str">
        <f>IF(A7&lt;&gt;"...",IF(SUMPRODUCT(--(G7:V7&lt;&gt;""))=0,0.000000,"N.A."),"")</f>
        <v/>
      </c>
      <c r="F7" t="str">
        <f>IF(A7&lt;&gt;"...","OR","")</f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>IF(A8&lt;&gt;"...","Fraction","")</f>
        <v/>
      </c>
      <c r="E8" t="str">
        <f>IF(A8&lt;&gt;"...",IF(SUMPRODUCT(--(G8:V8&lt;&gt;""))=0,0.000000,"N.A."),"")</f>
        <v/>
      </c>
      <c r="F8" t="str">
        <f>IF(A8&lt;&gt;"...","OR","")</f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>IF(A9&lt;&gt;"...","Fraction","")</f>
        <v/>
      </c>
      <c r="E9" t="str">
        <f>IF(A9&lt;&gt;"...",IF(SUMPRODUCT(--(G9:V9&lt;&gt;""))=0,0.000000,"N.A."),"")</f>
        <v/>
      </c>
      <c r="F9" t="str">
        <f>IF(A9&lt;&gt;"...","OR","")</f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>IF(A10&lt;&gt;"...","Fraction","")</f>
        <v/>
      </c>
      <c r="E10" t="str">
        <f>IF(A10&lt;&gt;"...",IF(SUMPRODUCT(--(G10:V10&lt;&gt;""))=0,0.000000,"N.A."),"")</f>
        <v/>
      </c>
      <c r="F10" t="str">
        <f>IF(A10&lt;&gt;"...","OR","")</f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>IF(A11&lt;&gt;"...","Fraction","")</f>
        <v/>
      </c>
      <c r="E11" t="str">
        <f>IF(A11&lt;&gt;"...",IF(SUMPRODUCT(--(G11:V11&lt;&gt;""))=0,0.000000,"N.A."),"")</f>
        <v/>
      </c>
      <c r="F11" t="str">
        <f>IF(A11&lt;&gt;"...","OR","")</f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>IF(A12&lt;&gt;"...","Fraction","")</f>
        <v/>
      </c>
      <c r="E12" t="str">
        <f>IF(A12&lt;&gt;"...",IF(SUMPRODUCT(--(G12:V12&lt;&gt;""))=0,0.000000,"N.A."),"")</f>
        <v/>
      </c>
      <c r="F12" t="str">
        <f>IF(A12&lt;&gt;"...","OR","")</f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>IF(A13&lt;&gt;"...","Fraction","")</f>
        <v/>
      </c>
      <c r="E13" t="str">
        <f>IF(A13&lt;&gt;"...",IF(SUMPRODUCT(--(G13:V13&lt;&gt;""))=0,0.000000,"N.A."),"")</f>
        <v/>
      </c>
      <c r="F13" t="str">
        <f>IF(A13&lt;&gt;"...","OR","")</f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>IF(A14&lt;&gt;"...","Fraction","")</f>
        <v/>
      </c>
      <c r="E14" t="str">
        <f>IF(A14&lt;&gt;"...",IF(SUMPRODUCT(--(G14:V14&lt;&gt;""))=0,0.000000,"N.A."),"")</f>
        <v/>
      </c>
      <c r="F14" t="str">
        <f>IF(A14&lt;&gt;"...","OR","")</f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>IF(A15&lt;&gt;"...","Fraction","")</f>
        <v/>
      </c>
      <c r="E15" t="str">
        <f>IF(A15&lt;&gt;"...",IF(SUMPRODUCT(--(G15:V15&lt;&gt;""))=0,0.000000,"N.A."),"")</f>
        <v/>
      </c>
      <c r="F15" t="str">
        <f>IF(A15&lt;&gt;"...","OR","")</f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>IF(A16&lt;&gt;"...","Fraction","")</f>
        <v/>
      </c>
      <c r="E16" t="str">
        <f>IF(A16&lt;&gt;"...",IF(SUMPRODUCT(--(G16:V16&lt;&gt;""))=0,0.000000,"N.A."),"")</f>
        <v/>
      </c>
      <c r="F16" t="str">
        <f>IF(A16&lt;&gt;"...","OR","")</f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>IF(A17&lt;&gt;"...","Fraction","")</f>
        <v/>
      </c>
      <c r="E17" t="str">
        <f>IF(A17&lt;&gt;"...",IF(SUMPRODUCT(--(G17:V17&lt;&gt;""))=0,0.000000,"N.A."),"")</f>
        <v/>
      </c>
      <c r="F17" t="str">
        <f>IF(A17&lt;&gt;"...","OR","")</f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>IF(A18&lt;&gt;"...","Fraction","")</f>
        <v/>
      </c>
      <c r="E18" t="str">
        <f>IF(A18&lt;&gt;"...",IF(SUMPRODUCT(--(G18:V18&lt;&gt;""))=0,0.000000,"N.A."),"")</f>
        <v/>
      </c>
      <c r="F18" t="str">
        <f>IF(A18&lt;&gt;"...","OR","")</f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>IF(A19&lt;&gt;"...","Fraction","")</f>
        <v/>
      </c>
      <c r="E19" t="str">
        <f>IF(A19&lt;&gt;"...",IF(SUMPRODUCT(--(G19:V19&lt;&gt;""))=0,0.000000,"N.A."),"")</f>
        <v/>
      </c>
      <c r="F19" t="str">
        <f>IF(A19&lt;&gt;"...","OR","")</f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>IF(A20&lt;&gt;"...","Fraction","")</f>
        <v/>
      </c>
      <c r="E20" t="str">
        <f>IF(A20&lt;&gt;"...",IF(SUMPRODUCT(--(G20:V20&lt;&gt;""))=0,0.000000,"N.A."),"")</f>
        <v/>
      </c>
      <c r="F20" t="str">
        <f>IF(A20&lt;&gt;"...","OR","")</f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>IF(A21&lt;&gt;"...","Fraction","")</f>
        <v/>
      </c>
      <c r="E21" t="str">
        <f>IF(A21&lt;&gt;"...",IF(SUMPRODUCT(--(G21:V21&lt;&gt;""))=0,0.000000,"N.A."),"")</f>
        <v/>
      </c>
      <c r="F21" t="str">
        <f>IF(A21&lt;&gt;"...","OR","")</f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>IF(A22&lt;&gt;"...","Fraction","")</f>
        <v/>
      </c>
      <c r="E22" t="str">
        <f>IF(A22&lt;&gt;"...",IF(SUMPRODUCT(--(G22:V22&lt;&gt;""))=0,0.000000,"N.A."),"")</f>
        <v/>
      </c>
      <c r="F22" t="str">
        <f>IF(A22&lt;&gt;"...","OR","")</f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>IF(A23&lt;&gt;"...","Fraction","")</f>
        <v/>
      </c>
      <c r="E23" t="str">
        <f>IF(A23&lt;&gt;"...",IF(SUMPRODUCT(--(G23:V23&lt;&gt;""))=0,0.000000,"N.A."),"")</f>
        <v/>
      </c>
      <c r="F23" t="str">
        <f>IF(A23&lt;&gt;"...","OR","")</f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>IF(A24&lt;&gt;"...","Fraction","")</f>
        <v/>
      </c>
      <c r="E24" t="str">
        <f>IF(A24&lt;&gt;"...",IF(SUMPRODUCT(--(G24:V24&lt;&gt;""))=0,0.000000,"N.A."),"")</f>
        <v/>
      </c>
      <c r="F24" t="str">
        <f>IF(A24&lt;&gt;"...","OR","")</f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>IF(A25&lt;&gt;"...","Fraction","")</f>
        <v/>
      </c>
      <c r="E25" t="str">
        <f>IF(A25&lt;&gt;"...",IF(SUMPRODUCT(--(G25:V25&lt;&gt;""))=0,0.000000,"N.A."),"")</f>
        <v/>
      </c>
      <c r="F25" t="str">
        <f>IF(A25&lt;&gt;"...","OR","")</f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>IF(A26&lt;&gt;"...","Fraction","")</f>
        <v/>
      </c>
      <c r="E26" t="str">
        <f>IF(A26&lt;&gt;"...",IF(SUMPRODUCT(--(G26:V26&lt;&gt;""))=0,0.000000,"N.A."),"")</f>
        <v/>
      </c>
      <c r="F26" t="str">
        <f>IF(A26&lt;&gt;"...","OR","")</f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>IF(A27&lt;&gt;"...","Fraction","")</f>
        <v/>
      </c>
      <c r="E27" t="str">
        <f>IF(A27&lt;&gt;"...",IF(SUMPRODUCT(--(G27:V27&lt;&gt;""))=0,0.000000,"N.A."),"")</f>
        <v/>
      </c>
      <c r="F27" t="str">
        <f>IF(A27&lt;&gt;"...","OR","")</f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>IF(A28&lt;&gt;"...","Fraction","")</f>
        <v/>
      </c>
      <c r="E28" t="str">
        <f>IF(A28&lt;&gt;"...",IF(SUMPRODUCT(--(G28:V28&lt;&gt;""))=0,0.000000,"N.A."),"")</f>
        <v/>
      </c>
      <c r="F28" t="str">
        <f>IF(A28&lt;&gt;"...","OR","")</f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>IF(A29&lt;&gt;"...","Fraction","")</f>
        <v/>
      </c>
      <c r="E29" t="str">
        <f>IF(A29&lt;&gt;"...",IF(SUMPRODUCT(--(G29:V29&lt;&gt;""))=0,0.000000,"N.A."),"")</f>
        <v/>
      </c>
      <c r="F29" t="str">
        <f>IF(A29&lt;&gt;"...","OR","")</f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>IF(A30&lt;&gt;"...","Fraction","")</f>
        <v/>
      </c>
      <c r="E30" t="str">
        <f>IF(A30&lt;&gt;"...",IF(SUMPRODUCT(--(G30:V30&lt;&gt;""))=0,0.000000,"N.A."),"")</f>
        <v/>
      </c>
      <c r="F30" t="str">
        <f>IF(A30&lt;&gt;"...","OR","")</f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>IF(A31&lt;&gt;"...","Fraction","")</f>
        <v/>
      </c>
      <c r="E31" t="str">
        <f>IF(A31&lt;&gt;"...",IF(SUMPRODUCT(--(G31:V31&lt;&gt;""))=0,0.000000,"N.A."),"")</f>
        <v/>
      </c>
      <c r="F31" t="str">
        <f>IF(A31&lt;&gt;"...","OR","")</f>
        <v/>
      </c>
    </row>
    <row r="33" spans="1:22">
      <c r="A33" t="str">
        <f>'Transfer Definitions'!A17</f>
        <v>Migration Type 2</v>
      </c>
      <c r="D33" t="s">
        <v>14</v>
      </c>
      <c r="E33" t="s">
        <v>15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>IF(A34&lt;&gt;"...","Fraction","")</f>
        <v/>
      </c>
      <c r="E34" t="str">
        <f>IF(A34&lt;&gt;"...",IF(SUMPRODUCT(--(G34:V34&lt;&gt;""))=0,0.000000,"N.A."),"")</f>
        <v/>
      </c>
      <c r="F34" t="str">
        <f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>IF(A35&lt;&gt;"...","Fraction","")</f>
        <v/>
      </c>
      <c r="E35" t="str">
        <f>IF(A35&lt;&gt;"...",IF(SUMPRODUCT(--(G35:V35&lt;&gt;""))=0,0.000000,"N.A."),"")</f>
        <v/>
      </c>
      <c r="F35" t="str">
        <f>IF(A35&lt;&gt;"...","OR","")</f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>IF(A36&lt;&gt;"...","Fraction","")</f>
        <v/>
      </c>
      <c r="E36" t="str">
        <f>IF(A36&lt;&gt;"...",IF(SUMPRODUCT(--(G36:V36&lt;&gt;""))=0,0.000000,"N.A."),"")</f>
        <v/>
      </c>
      <c r="F36" t="str">
        <f>IF(A36&lt;&gt;"...","OR","")</f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>IF(A37&lt;&gt;"...","Fraction","")</f>
        <v/>
      </c>
      <c r="E37" t="str">
        <f>IF(A37&lt;&gt;"...",IF(SUMPRODUCT(--(G37:V37&lt;&gt;""))=0,0.000000,"N.A."),"")</f>
        <v/>
      </c>
      <c r="F37" t="str">
        <f>IF(A37&lt;&gt;"...","OR","")</f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>IF(A38&lt;&gt;"...","Fraction","")</f>
        <v/>
      </c>
      <c r="E38" t="str">
        <f>IF(A38&lt;&gt;"...",IF(SUMPRODUCT(--(G38:V38&lt;&gt;""))=0,0.000000,"N.A."),"")</f>
        <v/>
      </c>
      <c r="F38" t="str">
        <f>IF(A38&lt;&gt;"...","OR","")</f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>IF(A39&lt;&gt;"...","Fraction","")</f>
        <v/>
      </c>
      <c r="E39" t="str">
        <f>IF(A39&lt;&gt;"...",IF(SUMPRODUCT(--(G39:V39&lt;&gt;""))=0,0.000000,"N.A."),"")</f>
        <v/>
      </c>
      <c r="F39" t="str">
        <f>IF(A39&lt;&gt;"...","OR","")</f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>IF(A40&lt;&gt;"...","Fraction","")</f>
        <v/>
      </c>
      <c r="E40" t="str">
        <f>IF(A40&lt;&gt;"...",IF(SUMPRODUCT(--(G40:V40&lt;&gt;""))=0,0.000000,"N.A."),"")</f>
        <v/>
      </c>
      <c r="F40" t="str">
        <f>IF(A40&lt;&gt;"...","OR","")</f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>IF(A41&lt;&gt;"...","Fraction","")</f>
        <v/>
      </c>
      <c r="E41" t="str">
        <f>IF(A41&lt;&gt;"...",IF(SUMPRODUCT(--(G41:V41&lt;&gt;""))=0,0.000000,"N.A."),"")</f>
        <v/>
      </c>
      <c r="F41" t="str">
        <f>IF(A41&lt;&gt;"...","OR","")</f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>IF(A42&lt;&gt;"...","Fraction","")</f>
        <v/>
      </c>
      <c r="E42" t="str">
        <f>IF(A42&lt;&gt;"...",IF(SUMPRODUCT(--(G42:V42&lt;&gt;""))=0,0.000000,"N.A."),"")</f>
        <v/>
      </c>
      <c r="F42" t="str">
        <f>IF(A42&lt;&gt;"...","OR","")</f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>IF(A43&lt;&gt;"...","Fraction","")</f>
        <v/>
      </c>
      <c r="E43" t="str">
        <f>IF(A43&lt;&gt;"...",IF(SUMPRODUCT(--(G43:V43&lt;&gt;""))=0,0.000000,"N.A."),"")</f>
        <v/>
      </c>
      <c r="F43" t="str">
        <f>IF(A43&lt;&gt;"...","OR","")</f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>IF(A44&lt;&gt;"...","Fraction","")</f>
        <v/>
      </c>
      <c r="E44" t="str">
        <f>IF(A44&lt;&gt;"...",IF(SUMPRODUCT(--(G44:V44&lt;&gt;""))=0,0.000000,"N.A."),"")</f>
        <v/>
      </c>
      <c r="F44" t="str">
        <f>IF(A44&lt;&gt;"...","OR","")</f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>IF(A45&lt;&gt;"...","Fraction","")</f>
        <v/>
      </c>
      <c r="E45" t="str">
        <f>IF(A45&lt;&gt;"...",IF(SUMPRODUCT(--(G45:V45&lt;&gt;""))=0,0.000000,"N.A."),"")</f>
        <v/>
      </c>
      <c r="F45" t="str">
        <f>IF(A45&lt;&gt;"...","OR","")</f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>IF(A46&lt;&gt;"...","Fraction","")</f>
        <v/>
      </c>
      <c r="E46" t="str">
        <f>IF(A46&lt;&gt;"...",IF(SUMPRODUCT(--(G46:V46&lt;&gt;""))=0,0.000000,"N.A."),"")</f>
        <v/>
      </c>
      <c r="F46" t="str">
        <f>IF(A46&lt;&gt;"...","OR","")</f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>IF(A47&lt;&gt;"...","Fraction","")</f>
        <v/>
      </c>
      <c r="E47" t="str">
        <f>IF(A47&lt;&gt;"...",IF(SUMPRODUCT(--(G47:V47&lt;&gt;""))=0,0.000000,"N.A."),"")</f>
        <v/>
      </c>
      <c r="F47" t="str">
        <f>IF(A47&lt;&gt;"...","OR","")</f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>IF(A48&lt;&gt;"...","Fraction","")</f>
        <v/>
      </c>
      <c r="E48" t="str">
        <f>IF(A48&lt;&gt;"...",IF(SUMPRODUCT(--(G48:V48&lt;&gt;""))=0,0.000000,"N.A."),"")</f>
        <v/>
      </c>
      <c r="F48" t="str">
        <f>IF(A48&lt;&gt;"...","OR","")</f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>IF(A49&lt;&gt;"...","Fraction","")</f>
        <v/>
      </c>
      <c r="E49" t="str">
        <f>IF(A49&lt;&gt;"...",IF(SUMPRODUCT(--(G49:V49&lt;&gt;""))=0,0.000000,"N.A."),"")</f>
        <v/>
      </c>
      <c r="F49" t="str">
        <f>IF(A49&lt;&gt;"...","OR","")</f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>IF(A50&lt;&gt;"...","Fraction","")</f>
        <v/>
      </c>
      <c r="E50" t="str">
        <f>IF(A50&lt;&gt;"...",IF(SUMPRODUCT(--(G50:V50&lt;&gt;""))=0,0.000000,"N.A."),"")</f>
        <v/>
      </c>
      <c r="F50" t="str">
        <f>IF(A50&lt;&gt;"...","OR","")</f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>IF(A51&lt;&gt;"...","Fraction","")</f>
        <v/>
      </c>
      <c r="E51" t="str">
        <f>IF(A51&lt;&gt;"...",IF(SUMPRODUCT(--(G51:V51&lt;&gt;""))=0,0.000000,"N.A."),"")</f>
        <v/>
      </c>
      <c r="F51" t="str">
        <f>IF(A51&lt;&gt;"...","OR","")</f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>IF(A52&lt;&gt;"...","Fraction","")</f>
        <v/>
      </c>
      <c r="E52" t="str">
        <f>IF(A52&lt;&gt;"...",IF(SUMPRODUCT(--(G52:V52&lt;&gt;""))=0,0.000000,"N.A."),"")</f>
        <v/>
      </c>
      <c r="F52" t="str">
        <f>IF(A52&lt;&gt;"...","OR","")</f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>IF(A53&lt;&gt;"...","Fraction","")</f>
        <v/>
      </c>
      <c r="E53" t="str">
        <f>IF(A53&lt;&gt;"...",IF(SUMPRODUCT(--(G53:V53&lt;&gt;""))=0,0.000000,"N.A."),"")</f>
        <v/>
      </c>
      <c r="F53" t="str">
        <f>IF(A53&lt;&gt;"...","OR","")</f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>IF(A54&lt;&gt;"...","Fraction","")</f>
        <v/>
      </c>
      <c r="E54" t="str">
        <f>IF(A54&lt;&gt;"...",IF(SUMPRODUCT(--(G54:V54&lt;&gt;""))=0,0.000000,"N.A."),"")</f>
        <v/>
      </c>
      <c r="F54" t="str">
        <f>IF(A54&lt;&gt;"...","OR","")</f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>IF(A55&lt;&gt;"...","Fraction","")</f>
        <v/>
      </c>
      <c r="E55" t="str">
        <f>IF(A55&lt;&gt;"...",IF(SUMPRODUCT(--(G55:V55&lt;&gt;""))=0,0.000000,"N.A."),"")</f>
        <v/>
      </c>
      <c r="F55" t="str">
        <f>IF(A55&lt;&gt;"...","OR","")</f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>IF(A56&lt;&gt;"...","Fraction","")</f>
        <v/>
      </c>
      <c r="E56" t="str">
        <f>IF(A56&lt;&gt;"...",IF(SUMPRODUCT(--(G56:V56&lt;&gt;""))=0,0.000000,"N.A."),"")</f>
        <v/>
      </c>
      <c r="F56" t="str">
        <f>IF(A56&lt;&gt;"...","OR","")</f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>IF(A57&lt;&gt;"...","Fraction","")</f>
        <v/>
      </c>
      <c r="E57" t="str">
        <f>IF(A57&lt;&gt;"...",IF(SUMPRODUCT(--(G57:V57&lt;&gt;""))=0,0.000000,"N.A."),"")</f>
        <v/>
      </c>
      <c r="F57" t="str">
        <f>IF(A57&lt;&gt;"...","OR","")</f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>IF(A58&lt;&gt;"...","Fraction","")</f>
        <v/>
      </c>
      <c r="E58" t="str">
        <f>IF(A58&lt;&gt;"...",IF(SUMPRODUCT(--(G58:V58&lt;&gt;""))=0,0.000000,"N.A."),"")</f>
        <v/>
      </c>
      <c r="F58" t="str">
        <f>IF(A58&lt;&gt;"...","OR","")</f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>IF(A59&lt;&gt;"...","Fraction","")</f>
        <v/>
      </c>
      <c r="E59" t="str">
        <f>IF(A59&lt;&gt;"...",IF(SUMPRODUCT(--(G59:V59&lt;&gt;""))=0,0.000000,"N.A."),"")</f>
        <v/>
      </c>
      <c r="F59" t="str">
        <f>IF(A59&lt;&gt;"...","OR","")</f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>IF(A60&lt;&gt;"...","Fraction","")</f>
        <v/>
      </c>
      <c r="E60" t="str">
        <f>IF(A60&lt;&gt;"...",IF(SUMPRODUCT(--(G60:V60&lt;&gt;""))=0,0.000000,"N.A."),"")</f>
        <v/>
      </c>
      <c r="F60" t="str">
        <f>IF(A60&lt;&gt;"...","OR","")</f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>IF(A61&lt;&gt;"...","Fraction","")</f>
        <v/>
      </c>
      <c r="E61" t="str">
        <f>IF(A61&lt;&gt;"...",IF(SUMPRODUCT(--(G61:V61&lt;&gt;""))=0,0.000000,"N.A."),"")</f>
        <v/>
      </c>
      <c r="F61" t="str">
        <f>IF(A61&lt;&gt;"...","OR","")</f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>IF(A62&lt;&gt;"...","Fraction","")</f>
        <v/>
      </c>
      <c r="E62" t="str">
        <f>IF(A62&lt;&gt;"...",IF(SUMPRODUCT(--(G62:V62&lt;&gt;""))=0,0.000000,"N.A."),"")</f>
        <v/>
      </c>
      <c r="F62" t="str">
        <f>IF(A62&lt;&gt;"...","OR","")</f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>IF(A63&lt;&gt;"...","Fraction","")</f>
        <v/>
      </c>
      <c r="E63" t="str">
        <f>IF(A63&lt;&gt;"...",IF(SUMPRODUCT(--(G63:V63&lt;&gt;""))=0,0.000000,"N.A."),"")</f>
        <v/>
      </c>
      <c r="F63" t="str">
        <f>IF(A63&lt;&gt;"...","OR","")</f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3"/>
  <sheetViews>
    <sheetView workbookViewId="0"/>
  </sheetViews>
  <sheetFormatPr defaultRowHeight="15"/>
  <cols>
    <col min="1" max="1" width="60.7109375" customWidth="1"/>
    <col min="2" max="3" width="10.7109375" customWidth="1"/>
  </cols>
  <sheetData>
    <row r="1" spans="1:20">
      <c r="A1" t="s">
        <v>22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17</v>
      </c>
      <c r="C2">
        <f>IF(SUMPRODUCT(--(E2:T2&lt;&gt;""))=0,3000.000000,"N.A.")</f>
        <v>3000.0</v>
      </c>
      <c r="D2" t="s">
        <v>18</v>
      </c>
    </row>
    <row r="3" spans="1:20">
      <c r="A3" t="str">
        <f>'Population Definitions'!$A$3</f>
        <v>Population 2</v>
      </c>
      <c r="B3" t="s">
        <v>17</v>
      </c>
      <c r="C3">
        <f>IF(SUMPRODUCT(--(E3:T3&lt;&gt;""))=0,3000.000000,"N.A.")</f>
        <v>3000.0</v>
      </c>
      <c r="D3" t="s">
        <v>18</v>
      </c>
    </row>
    <row r="4" spans="1:20">
      <c r="A4" t="str">
        <f>'Population Definitions'!$A$4</f>
        <v>Population 3</v>
      </c>
      <c r="B4" t="s">
        <v>17</v>
      </c>
      <c r="C4">
        <f>IF(SUMPRODUCT(--(E4:T4&lt;&gt;""))=0,3000.000000,"N.A.")</f>
        <v>3000.0</v>
      </c>
      <c r="D4" t="s">
        <v>18</v>
      </c>
    </row>
    <row r="5" spans="1:20">
      <c r="A5" t="str">
        <f>'Population Definitions'!$A$5</f>
        <v>Population 4</v>
      </c>
      <c r="B5" t="s">
        <v>17</v>
      </c>
      <c r="C5">
        <f>IF(SUMPRODUCT(--(E5:T5&lt;&gt;""))=0,3000.000000,"N.A.")</f>
        <v>3000.0</v>
      </c>
      <c r="D5" t="s">
        <v>18</v>
      </c>
    </row>
    <row r="6" spans="1:20">
      <c r="A6" t="str">
        <f>'Population Definitions'!$A$6</f>
        <v>Population 5</v>
      </c>
      <c r="B6" t="s">
        <v>17</v>
      </c>
      <c r="C6">
        <f>IF(SUMPRODUCT(--(E6:T6&lt;&gt;""))=0,3000.000000,"N.A.")</f>
        <v>3000.0</v>
      </c>
      <c r="D6" t="s">
        <v>18</v>
      </c>
    </row>
    <row r="7" spans="1:20">
      <c r="A7" t="str">
        <f>'Population Definitions'!$A$7</f>
        <v>Population 6</v>
      </c>
      <c r="B7" t="s">
        <v>17</v>
      </c>
      <c r="C7">
        <f>IF(SUMPRODUCT(--(E7:T7&lt;&gt;""))=0,3000.000000,"N.A.")</f>
        <v>3000.0</v>
      </c>
      <c r="D7" t="s">
        <v>18</v>
      </c>
    </row>
    <row r="9" spans="1:20">
      <c r="A9" t="s">
        <v>32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IF(SUMPRODUCT(--(E10:T10&lt;&gt;""))=0,0.000000,"N.A.")</f>
        <v>0.0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IF(SUMPRODUCT(--(E11:T11&lt;&gt;""))=0,0.000000,"N.A.")</f>
        <v>0.0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IF(SUMPRODUCT(--(E12:T12&lt;&gt;""))=0,0.000000,"N.A.")</f>
        <v>0.0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IF(SUMPRODUCT(--(E13:T13&lt;&gt;""))=0,0.000000,"N.A.")</f>
        <v>0.0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IF(SUMPRODUCT(--(E14:T14&lt;&gt;""))=0,0.000000,"N.A.")</f>
        <v>0.0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IF(SUMPRODUCT(--(E15:T15&lt;&gt;""))=0,0.000000,"N.A.")</f>
        <v>0.0</v>
      </c>
      <c r="D15" t="s">
        <v>18</v>
      </c>
    </row>
    <row r="17" spans="1:20">
      <c r="A17" t="s">
        <v>41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IF(SUMPRODUCT(--(E18:T18&lt;&gt;""))=0,0.000000,"N.A.")</f>
        <v>0.0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IF(SUMPRODUCT(--(E19:T19&lt;&gt;""))=0,0.000000,"N.A.")</f>
        <v>0.0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IF(SUMPRODUCT(--(E20:T20&lt;&gt;""))=0,0.000000,"N.A.")</f>
        <v>0.0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IF(SUMPRODUCT(--(E21:T21&lt;&gt;""))=0,0.000000,"N.A.")</f>
        <v>0.0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IF(SUMPRODUCT(--(E22:T22&lt;&gt;""))=0,0.000000,"N.A.")</f>
        <v>0.0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IF(SUMPRODUCT(--(E23:T23&lt;&gt;""))=0,0.000000,"N.A.")</f>
        <v>0.0</v>
      </c>
      <c r="D23" t="s">
        <v>18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75"/>
  <sheetViews>
    <sheetView workbookViewId="0"/>
  </sheetViews>
  <sheetFormatPr defaultRowHeight="15"/>
  <cols>
    <col min="1" max="1" width="60.7109375" customWidth="1"/>
    <col min="2" max="3" width="10.7109375" customWidth="1"/>
  </cols>
  <sheetData>
    <row r="1" spans="1:20">
      <c r="A1" t="s">
        <v>21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17</v>
      </c>
      <c r="C2">
        <f>IF(SUMPRODUCT(--(E2:T2&lt;&gt;""))=0,1200.000000,"N.A.")</f>
        <v>1200.0</v>
      </c>
      <c r="D2" t="s">
        <v>18</v>
      </c>
    </row>
    <row r="3" spans="1:20">
      <c r="A3" t="str">
        <f>'Population Definitions'!$A$3</f>
        <v>Population 2</v>
      </c>
      <c r="B3" t="s">
        <v>17</v>
      </c>
      <c r="C3">
        <f>IF(SUMPRODUCT(--(E3:T3&lt;&gt;""))=0,1200.000000,"N.A.")</f>
        <v>1200.0</v>
      </c>
      <c r="D3" t="s">
        <v>18</v>
      </c>
    </row>
    <row r="4" spans="1:20">
      <c r="A4" t="str">
        <f>'Population Definitions'!$A$4</f>
        <v>Population 3</v>
      </c>
      <c r="B4" t="s">
        <v>17</v>
      </c>
      <c r="C4">
        <f>IF(SUMPRODUCT(--(E4:T4&lt;&gt;""))=0,1200.000000,"N.A.")</f>
        <v>1200.0</v>
      </c>
      <c r="D4" t="s">
        <v>18</v>
      </c>
    </row>
    <row r="5" spans="1:20">
      <c r="A5" t="str">
        <f>'Population Definitions'!$A$5</f>
        <v>Population 4</v>
      </c>
      <c r="B5" t="s">
        <v>17</v>
      </c>
      <c r="C5">
        <f>IF(SUMPRODUCT(--(E5:T5&lt;&gt;""))=0,1200.000000,"N.A.")</f>
        <v>1200.0</v>
      </c>
      <c r="D5" t="s">
        <v>18</v>
      </c>
    </row>
    <row r="6" spans="1:20">
      <c r="A6" t="str">
        <f>'Population Definitions'!$A$6</f>
        <v>Population 5</v>
      </c>
      <c r="B6" t="s">
        <v>17</v>
      </c>
      <c r="C6">
        <f>IF(SUMPRODUCT(--(E6:T6&lt;&gt;""))=0,1200.000000,"N.A.")</f>
        <v>1200.0</v>
      </c>
      <c r="D6" t="s">
        <v>18</v>
      </c>
    </row>
    <row r="7" spans="1:20">
      <c r="A7" t="str">
        <f>'Population Definitions'!$A$7</f>
        <v>Population 6</v>
      </c>
      <c r="B7" t="s">
        <v>17</v>
      </c>
      <c r="C7">
        <f>IF(SUMPRODUCT(--(E7:T7&lt;&gt;""))=0,1200.000000,"N.A.")</f>
        <v>1200.0</v>
      </c>
      <c r="D7" t="s">
        <v>18</v>
      </c>
    </row>
    <row r="9" spans="1:20">
      <c r="A9" t="s">
        <v>29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17</v>
      </c>
      <c r="C10">
        <f>IF(SUMPRODUCT(--(E10:T10&lt;&gt;""))=0,500.000000,"N.A.")</f>
        <v>500.0</v>
      </c>
      <c r="D10" t="s">
        <v>18</v>
      </c>
    </row>
    <row r="11" spans="1:20">
      <c r="A11" t="str">
        <f>'Population Definitions'!$A$3</f>
        <v>Population 2</v>
      </c>
      <c r="B11" t="s">
        <v>17</v>
      </c>
      <c r="C11">
        <f>IF(SUMPRODUCT(--(E11:T11&lt;&gt;""))=0,500.000000,"N.A.")</f>
        <v>500.0</v>
      </c>
      <c r="D11" t="s">
        <v>18</v>
      </c>
    </row>
    <row r="12" spans="1:20">
      <c r="A12" t="str">
        <f>'Population Definitions'!$A$4</f>
        <v>Population 3</v>
      </c>
      <c r="B12" t="s">
        <v>17</v>
      </c>
      <c r="C12">
        <f>IF(SUMPRODUCT(--(E12:T12&lt;&gt;""))=0,500.000000,"N.A.")</f>
        <v>500.0</v>
      </c>
      <c r="D12" t="s">
        <v>18</v>
      </c>
    </row>
    <row r="13" spans="1:20">
      <c r="A13" t="str">
        <f>'Population Definitions'!$A$5</f>
        <v>Population 4</v>
      </c>
      <c r="B13" t="s">
        <v>17</v>
      </c>
      <c r="C13">
        <f>IF(SUMPRODUCT(--(E13:T13&lt;&gt;""))=0,500.000000,"N.A.")</f>
        <v>500.0</v>
      </c>
      <c r="D13" t="s">
        <v>18</v>
      </c>
    </row>
    <row r="14" spans="1:20">
      <c r="A14" t="str">
        <f>'Population Definitions'!$A$6</f>
        <v>Population 5</v>
      </c>
      <c r="B14" t="s">
        <v>17</v>
      </c>
      <c r="C14">
        <f>IF(SUMPRODUCT(--(E14:T14&lt;&gt;""))=0,500.000000,"N.A.")</f>
        <v>500.0</v>
      </c>
      <c r="D14" t="s">
        <v>18</v>
      </c>
    </row>
    <row r="15" spans="1:20">
      <c r="A15" t="str">
        <f>'Population Definitions'!$A$7</f>
        <v>Population 6</v>
      </c>
      <c r="B15" t="s">
        <v>17</v>
      </c>
      <c r="C15">
        <f>IF(SUMPRODUCT(--(E15:T15&lt;&gt;""))=0,500.000000,"N.A.")</f>
        <v>500.0</v>
      </c>
      <c r="D15" t="s">
        <v>18</v>
      </c>
    </row>
    <row r="17" spans="1:20">
      <c r="A17" t="s">
        <v>38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17</v>
      </c>
      <c r="C18">
        <f>IF(SUMPRODUCT(--(E18:T18&lt;&gt;""))=0,130.000000,"N.A.")</f>
        <v>130.0</v>
      </c>
      <c r="D18" t="s">
        <v>18</v>
      </c>
    </row>
    <row r="19" spans="1:20">
      <c r="A19" t="str">
        <f>'Population Definitions'!$A$3</f>
        <v>Population 2</v>
      </c>
      <c r="B19" t="s">
        <v>17</v>
      </c>
      <c r="C19">
        <f>IF(SUMPRODUCT(--(E19:T19&lt;&gt;""))=0,130.000000,"N.A.")</f>
        <v>130.0</v>
      </c>
      <c r="D19" t="s">
        <v>18</v>
      </c>
    </row>
    <row r="20" spans="1:20">
      <c r="A20" t="str">
        <f>'Population Definitions'!$A$4</f>
        <v>Population 3</v>
      </c>
      <c r="B20" t="s">
        <v>17</v>
      </c>
      <c r="C20">
        <f>IF(SUMPRODUCT(--(E20:T20&lt;&gt;""))=0,130.000000,"N.A.")</f>
        <v>130.0</v>
      </c>
      <c r="D20" t="s">
        <v>18</v>
      </c>
    </row>
    <row r="21" spans="1:20">
      <c r="A21" t="str">
        <f>'Population Definitions'!$A$5</f>
        <v>Population 4</v>
      </c>
      <c r="B21" t="s">
        <v>17</v>
      </c>
      <c r="C21">
        <f>IF(SUMPRODUCT(--(E21:T21&lt;&gt;""))=0,130.000000,"N.A.")</f>
        <v>130.0</v>
      </c>
      <c r="D21" t="s">
        <v>18</v>
      </c>
    </row>
    <row r="22" spans="1:20">
      <c r="A22" t="str">
        <f>'Population Definitions'!$A$6</f>
        <v>Population 5</v>
      </c>
      <c r="B22" t="s">
        <v>17</v>
      </c>
      <c r="C22">
        <f>IF(SUMPRODUCT(--(E22:T22&lt;&gt;""))=0,130.000000,"N.A.")</f>
        <v>130.0</v>
      </c>
      <c r="D22" t="s">
        <v>18</v>
      </c>
    </row>
    <row r="23" spans="1:20">
      <c r="A23" t="str">
        <f>'Population Definitions'!$A$7</f>
        <v>Population 6</v>
      </c>
      <c r="B23" t="s">
        <v>17</v>
      </c>
      <c r="C23">
        <f>IF(SUMPRODUCT(--(E23:T23&lt;&gt;""))=0,130.000000,"N.A.")</f>
        <v>130.0</v>
      </c>
      <c r="D23" t="s">
        <v>18</v>
      </c>
    </row>
    <row r="25" spans="1:20">
      <c r="A25" t="s">
        <v>47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17</v>
      </c>
      <c r="C26">
        <f>IF(SUMPRODUCT(--(E26:T26&lt;&gt;""))=0,140.000000,"N.A.")</f>
        <v>140.0</v>
      </c>
      <c r="D26" t="s">
        <v>18</v>
      </c>
    </row>
    <row r="27" spans="1:20">
      <c r="A27" t="str">
        <f>'Population Definitions'!$A$3</f>
        <v>Population 2</v>
      </c>
      <c r="B27" t="s">
        <v>17</v>
      </c>
      <c r="C27">
        <f>IF(SUMPRODUCT(--(E27:T27&lt;&gt;""))=0,140.000000,"N.A.")</f>
        <v>140.0</v>
      </c>
      <c r="D27" t="s">
        <v>18</v>
      </c>
    </row>
    <row r="28" spans="1:20">
      <c r="A28" t="str">
        <f>'Population Definitions'!$A$4</f>
        <v>Population 3</v>
      </c>
      <c r="B28" t="s">
        <v>17</v>
      </c>
      <c r="C28">
        <f>IF(SUMPRODUCT(--(E28:T28&lt;&gt;""))=0,140.000000,"N.A.")</f>
        <v>140.0</v>
      </c>
      <c r="D28" t="s">
        <v>18</v>
      </c>
    </row>
    <row r="29" spans="1:20">
      <c r="A29" t="str">
        <f>'Population Definitions'!$A$5</f>
        <v>Population 4</v>
      </c>
      <c r="B29" t="s">
        <v>17</v>
      </c>
      <c r="C29">
        <f>IF(SUMPRODUCT(--(E29:T29&lt;&gt;""))=0,140.000000,"N.A.")</f>
        <v>140.0</v>
      </c>
      <c r="D29" t="s">
        <v>18</v>
      </c>
    </row>
    <row r="30" spans="1:20">
      <c r="A30" t="str">
        <f>'Population Definitions'!$A$6</f>
        <v>Population 5</v>
      </c>
      <c r="B30" t="s">
        <v>17</v>
      </c>
      <c r="C30">
        <f>IF(SUMPRODUCT(--(E30:T30&lt;&gt;""))=0,140.000000,"N.A.")</f>
        <v>140.0</v>
      </c>
      <c r="D30" t="s">
        <v>18</v>
      </c>
    </row>
    <row r="31" spans="1:20">
      <c r="A31" t="str">
        <f>'Population Definitions'!$A$7</f>
        <v>Population 6</v>
      </c>
      <c r="B31" t="s">
        <v>17</v>
      </c>
      <c r="C31">
        <f>IF(SUMPRODUCT(--(E31:T31&lt;&gt;""))=0,140.000000,"N.A.")</f>
        <v>140.0</v>
      </c>
      <c r="D31" t="s">
        <v>18</v>
      </c>
    </row>
    <row r="33" spans="1:20">
      <c r="A33" t="s">
        <v>55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17</v>
      </c>
      <c r="C34">
        <f>IF(SUMPRODUCT(--(E34:T34&lt;&gt;""))=0,150.000000,"N.A.")</f>
        <v>150.0</v>
      </c>
      <c r="D34" t="s">
        <v>18</v>
      </c>
    </row>
    <row r="35" spans="1:20">
      <c r="A35" t="str">
        <f>'Population Definitions'!$A$3</f>
        <v>Population 2</v>
      </c>
      <c r="B35" t="s">
        <v>17</v>
      </c>
      <c r="C35">
        <f>IF(SUMPRODUCT(--(E35:T35&lt;&gt;""))=0,150.000000,"N.A.")</f>
        <v>150.0</v>
      </c>
      <c r="D35" t="s">
        <v>18</v>
      </c>
    </row>
    <row r="36" spans="1:20">
      <c r="A36" t="str">
        <f>'Population Definitions'!$A$4</f>
        <v>Population 3</v>
      </c>
      <c r="B36" t="s">
        <v>17</v>
      </c>
      <c r="C36">
        <f>IF(SUMPRODUCT(--(E36:T36&lt;&gt;""))=0,150.000000,"N.A.")</f>
        <v>150.0</v>
      </c>
      <c r="D36" t="s">
        <v>18</v>
      </c>
    </row>
    <row r="37" spans="1:20">
      <c r="A37" t="str">
        <f>'Population Definitions'!$A$5</f>
        <v>Population 4</v>
      </c>
      <c r="B37" t="s">
        <v>17</v>
      </c>
      <c r="C37">
        <f>IF(SUMPRODUCT(--(E37:T37&lt;&gt;""))=0,150.000000,"N.A.")</f>
        <v>150.0</v>
      </c>
      <c r="D37" t="s">
        <v>18</v>
      </c>
    </row>
    <row r="38" spans="1:20">
      <c r="A38" t="str">
        <f>'Population Definitions'!$A$6</f>
        <v>Population 5</v>
      </c>
      <c r="B38" t="s">
        <v>17</v>
      </c>
      <c r="C38">
        <f>IF(SUMPRODUCT(--(E38:T38&lt;&gt;""))=0,150.000000,"N.A.")</f>
        <v>150.0</v>
      </c>
      <c r="D38" t="s">
        <v>18</v>
      </c>
    </row>
    <row r="39" spans="1:20">
      <c r="A39" t="str">
        <f>'Population Definitions'!$A$7</f>
        <v>Population 6</v>
      </c>
      <c r="B39" t="s">
        <v>17</v>
      </c>
      <c r="C39">
        <f>IF(SUMPRODUCT(--(E39:T39&lt;&gt;""))=0,150.000000,"N.A.")</f>
        <v>150.0</v>
      </c>
      <c r="D39" t="s">
        <v>18</v>
      </c>
    </row>
    <row r="41" spans="1:20">
      <c r="A41" t="s">
        <v>63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17</v>
      </c>
      <c r="C42">
        <f>IF(SUMPRODUCT(--(E42:T42&lt;&gt;""))=0,120.000000,"N.A.")</f>
        <v>120.0</v>
      </c>
      <c r="D42" t="s">
        <v>18</v>
      </c>
    </row>
    <row r="43" spans="1:20">
      <c r="A43" t="str">
        <f>'Population Definitions'!$A$3</f>
        <v>Population 2</v>
      </c>
      <c r="B43" t="s">
        <v>17</v>
      </c>
      <c r="C43">
        <f>IF(SUMPRODUCT(--(E43:T43&lt;&gt;""))=0,120.000000,"N.A.")</f>
        <v>120.0</v>
      </c>
      <c r="D43" t="s">
        <v>18</v>
      </c>
    </row>
    <row r="44" spans="1:20">
      <c r="A44" t="str">
        <f>'Population Definitions'!$A$4</f>
        <v>Population 3</v>
      </c>
      <c r="B44" t="s">
        <v>17</v>
      </c>
      <c r="C44">
        <f>IF(SUMPRODUCT(--(E44:T44&lt;&gt;""))=0,120.000000,"N.A.")</f>
        <v>120.0</v>
      </c>
      <c r="D44" t="s">
        <v>18</v>
      </c>
    </row>
    <row r="45" spans="1:20">
      <c r="A45" t="str">
        <f>'Population Definitions'!$A$5</f>
        <v>Population 4</v>
      </c>
      <c r="B45" t="s">
        <v>17</v>
      </c>
      <c r="C45">
        <f>IF(SUMPRODUCT(--(E45:T45&lt;&gt;""))=0,120.000000,"N.A.")</f>
        <v>120.0</v>
      </c>
      <c r="D45" t="s">
        <v>18</v>
      </c>
    </row>
    <row r="46" spans="1:20">
      <c r="A46" t="str">
        <f>'Population Definitions'!$A$6</f>
        <v>Population 5</v>
      </c>
      <c r="B46" t="s">
        <v>17</v>
      </c>
      <c r="C46">
        <f>IF(SUMPRODUCT(--(E46:T46&lt;&gt;""))=0,120.000000,"N.A.")</f>
        <v>120.0</v>
      </c>
      <c r="D46" t="s">
        <v>18</v>
      </c>
    </row>
    <row r="47" spans="1:20">
      <c r="A47" t="str">
        <f>'Population Definitions'!$A$7</f>
        <v>Population 6</v>
      </c>
      <c r="B47" t="s">
        <v>17</v>
      </c>
      <c r="C47">
        <f>IF(SUMPRODUCT(--(E47:T47&lt;&gt;""))=0,120.000000,"N.A.")</f>
        <v>120.0</v>
      </c>
      <c r="D47" t="s">
        <v>18</v>
      </c>
    </row>
    <row r="49" spans="1:20">
      <c r="A49" t="s">
        <v>71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17</v>
      </c>
      <c r="C50">
        <f>IF(SUMPRODUCT(--(E50:T50&lt;&gt;""))=0,110.000000,"N.A.")</f>
        <v>110.0</v>
      </c>
      <c r="D50" t="s">
        <v>18</v>
      </c>
    </row>
    <row r="51" spans="1:20">
      <c r="A51" t="str">
        <f>'Population Definitions'!$A$3</f>
        <v>Population 2</v>
      </c>
      <c r="B51" t="s">
        <v>17</v>
      </c>
      <c r="C51">
        <f>IF(SUMPRODUCT(--(E51:T51&lt;&gt;""))=0,110.000000,"N.A.")</f>
        <v>110.0</v>
      </c>
      <c r="D51" t="s">
        <v>18</v>
      </c>
    </row>
    <row r="52" spans="1:20">
      <c r="A52" t="str">
        <f>'Population Definitions'!$A$4</f>
        <v>Population 3</v>
      </c>
      <c r="B52" t="s">
        <v>17</v>
      </c>
      <c r="C52">
        <f>IF(SUMPRODUCT(--(E52:T52&lt;&gt;""))=0,110.000000,"N.A.")</f>
        <v>110.0</v>
      </c>
      <c r="D52" t="s">
        <v>18</v>
      </c>
    </row>
    <row r="53" spans="1:20">
      <c r="A53" t="str">
        <f>'Population Definitions'!$A$5</f>
        <v>Population 4</v>
      </c>
      <c r="B53" t="s">
        <v>17</v>
      </c>
      <c r="C53">
        <f>IF(SUMPRODUCT(--(E53:T53&lt;&gt;""))=0,110.000000,"N.A.")</f>
        <v>110.0</v>
      </c>
      <c r="D53" t="s">
        <v>18</v>
      </c>
    </row>
    <row r="54" spans="1:20">
      <c r="A54" t="str">
        <f>'Population Definitions'!$A$6</f>
        <v>Population 5</v>
      </c>
      <c r="B54" t="s">
        <v>17</v>
      </c>
      <c r="C54">
        <f>IF(SUMPRODUCT(--(E54:T54&lt;&gt;""))=0,110.000000,"N.A.")</f>
        <v>110.0</v>
      </c>
      <c r="D54" t="s">
        <v>18</v>
      </c>
    </row>
    <row r="55" spans="1:20">
      <c r="A55" t="str">
        <f>'Population Definitions'!$A$7</f>
        <v>Population 6</v>
      </c>
      <c r="B55" t="s">
        <v>17</v>
      </c>
      <c r="C55">
        <f>IF(SUMPRODUCT(--(E55:T55&lt;&gt;""))=0,110.000000,"N.A.")</f>
        <v>110.0</v>
      </c>
      <c r="D55" t="s">
        <v>18</v>
      </c>
    </row>
    <row r="57" spans="1:20">
      <c r="A57" t="s">
        <v>77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17</v>
      </c>
      <c r="C58">
        <f>IF(SUMPRODUCT(--(E58:T58&lt;&gt;""))=0,100.000000,"N.A.")</f>
        <v>100.0</v>
      </c>
      <c r="D58" t="s">
        <v>18</v>
      </c>
    </row>
    <row r="59" spans="1:20">
      <c r="A59" t="str">
        <f>'Population Definitions'!$A$3</f>
        <v>Population 2</v>
      </c>
      <c r="B59" t="s">
        <v>17</v>
      </c>
      <c r="C59">
        <f>IF(SUMPRODUCT(--(E59:T59&lt;&gt;""))=0,100.000000,"N.A.")</f>
        <v>100.0</v>
      </c>
      <c r="D59" t="s">
        <v>18</v>
      </c>
    </row>
    <row r="60" spans="1:20">
      <c r="A60" t="str">
        <f>'Population Definitions'!$A$4</f>
        <v>Population 3</v>
      </c>
      <c r="B60" t="s">
        <v>17</v>
      </c>
      <c r="C60">
        <f>IF(SUMPRODUCT(--(E60:T60&lt;&gt;""))=0,100.000000,"N.A.")</f>
        <v>100.0</v>
      </c>
      <c r="D60" t="s">
        <v>18</v>
      </c>
    </row>
    <row r="61" spans="1:20">
      <c r="A61" t="str">
        <f>'Population Definitions'!$A$5</f>
        <v>Population 4</v>
      </c>
      <c r="B61" t="s">
        <v>17</v>
      </c>
      <c r="C61">
        <f>IF(SUMPRODUCT(--(E61:T61&lt;&gt;""))=0,100.000000,"N.A.")</f>
        <v>100.0</v>
      </c>
      <c r="D61" t="s">
        <v>18</v>
      </c>
    </row>
    <row r="62" spans="1:20">
      <c r="A62" t="str">
        <f>'Population Definitions'!$A$6</f>
        <v>Population 5</v>
      </c>
      <c r="B62" t="s">
        <v>17</v>
      </c>
      <c r="C62">
        <f>IF(SUMPRODUCT(--(E62:T62&lt;&gt;""))=0,100.000000,"N.A.")</f>
        <v>100.0</v>
      </c>
      <c r="D62" t="s">
        <v>18</v>
      </c>
    </row>
    <row r="63" spans="1:20">
      <c r="A63" t="str">
        <f>'Population Definitions'!$A$7</f>
        <v>Population 6</v>
      </c>
      <c r="B63" t="s">
        <v>17</v>
      </c>
      <c r="C63">
        <f>IF(SUMPRODUCT(--(E63:T63&lt;&gt;""))=0,100.000000,"N.A.")</f>
        <v>100.0</v>
      </c>
      <c r="D63" t="s">
        <v>18</v>
      </c>
    </row>
    <row r="65" spans="1:20">
      <c r="A65" t="s">
        <v>82</v>
      </c>
      <c r="B65" t="s">
        <v>14</v>
      </c>
      <c r="C65" t="s">
        <v>15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Population 1</v>
      </c>
      <c r="B66" t="s">
        <v>17</v>
      </c>
      <c r="C66">
        <f>IF(SUMPRODUCT(--(E66:T66&lt;&gt;""))=0,10.000000,"N.A.")</f>
        <v>10.0</v>
      </c>
      <c r="D66" t="s">
        <v>18</v>
      </c>
    </row>
    <row r="67" spans="1:20">
      <c r="A67" t="str">
        <f>'Population Definitions'!$A$3</f>
        <v>Population 2</v>
      </c>
      <c r="B67" t="s">
        <v>17</v>
      </c>
      <c r="C67">
        <f>IF(SUMPRODUCT(--(E67:T67&lt;&gt;""))=0,10.000000,"N.A.")</f>
        <v>10.0</v>
      </c>
      <c r="D67" t="s">
        <v>18</v>
      </c>
    </row>
    <row r="68" spans="1:20">
      <c r="A68" t="str">
        <f>'Population Definitions'!$A$4</f>
        <v>Population 3</v>
      </c>
      <c r="B68" t="s">
        <v>17</v>
      </c>
      <c r="C68">
        <f>IF(SUMPRODUCT(--(E68:T68&lt;&gt;""))=0,10.000000,"N.A.")</f>
        <v>10.0</v>
      </c>
      <c r="D68" t="s">
        <v>18</v>
      </c>
    </row>
    <row r="69" spans="1:20">
      <c r="A69" t="str">
        <f>'Population Definitions'!$A$5</f>
        <v>Population 4</v>
      </c>
      <c r="B69" t="s">
        <v>17</v>
      </c>
      <c r="C69">
        <f>IF(SUMPRODUCT(--(E69:T69&lt;&gt;""))=0,10.000000,"N.A.")</f>
        <v>10.0</v>
      </c>
      <c r="D69" t="s">
        <v>18</v>
      </c>
    </row>
    <row r="70" spans="1:20">
      <c r="A70" t="str">
        <f>'Population Definitions'!$A$6</f>
        <v>Population 5</v>
      </c>
      <c r="B70" t="s">
        <v>17</v>
      </c>
      <c r="C70">
        <f>IF(SUMPRODUCT(--(E70:T70&lt;&gt;""))=0,10.000000,"N.A.")</f>
        <v>10.0</v>
      </c>
      <c r="D70" t="s">
        <v>18</v>
      </c>
    </row>
    <row r="71" spans="1:20">
      <c r="A71" t="str">
        <f>'Population Definitions'!$A$7</f>
        <v>Population 6</v>
      </c>
      <c r="B71" t="s">
        <v>17</v>
      </c>
      <c r="C71">
        <f>IF(SUMPRODUCT(--(E71:T71&lt;&gt;""))=0,10.000000,"N.A.")</f>
        <v>10.0</v>
      </c>
      <c r="D71" t="s">
        <v>18</v>
      </c>
    </row>
    <row r="73" spans="1:20">
      <c r="A73" t="s">
        <v>87</v>
      </c>
      <c r="B73" t="s">
        <v>14</v>
      </c>
      <c r="C73" t="s">
        <v>15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17</v>
      </c>
      <c r="C74">
        <f>IF(SUMPRODUCT(--(E74:T74&lt;&gt;""))=0,20.000000,"N.A.")</f>
        <v>20.0</v>
      </c>
      <c r="D74" t="s">
        <v>18</v>
      </c>
    </row>
    <row r="75" spans="1:20">
      <c r="A75" t="str">
        <f>'Population Definitions'!$A$3</f>
        <v>Population 2</v>
      </c>
      <c r="B75" t="s">
        <v>17</v>
      </c>
      <c r="C75">
        <f>IF(SUMPRODUCT(--(E75:T75&lt;&gt;""))=0,20.000000,"N.A.")</f>
        <v>20.0</v>
      </c>
      <c r="D75" t="s">
        <v>18</v>
      </c>
    </row>
    <row r="76" spans="1:20">
      <c r="A76" t="str">
        <f>'Population Definitions'!$A$4</f>
        <v>Population 3</v>
      </c>
      <c r="B76" t="s">
        <v>17</v>
      </c>
      <c r="C76">
        <f>IF(SUMPRODUCT(--(E76:T76&lt;&gt;""))=0,20.000000,"N.A.")</f>
        <v>20.0</v>
      </c>
      <c r="D76" t="s">
        <v>18</v>
      </c>
    </row>
    <row r="77" spans="1:20">
      <c r="A77" t="str">
        <f>'Population Definitions'!$A$5</f>
        <v>Population 4</v>
      </c>
      <c r="B77" t="s">
        <v>17</v>
      </c>
      <c r="C77">
        <f>IF(SUMPRODUCT(--(E77:T77&lt;&gt;""))=0,20.000000,"N.A.")</f>
        <v>20.0</v>
      </c>
      <c r="D77" t="s">
        <v>18</v>
      </c>
    </row>
    <row r="78" spans="1:20">
      <c r="A78" t="str">
        <f>'Population Definitions'!$A$6</f>
        <v>Population 5</v>
      </c>
      <c r="B78" t="s">
        <v>17</v>
      </c>
      <c r="C78">
        <f>IF(SUMPRODUCT(--(E78:T78&lt;&gt;""))=0,20.000000,"N.A.")</f>
        <v>20.0</v>
      </c>
      <c r="D78" t="s">
        <v>18</v>
      </c>
    </row>
    <row r="79" spans="1:20">
      <c r="A79" t="str">
        <f>'Population Definitions'!$A$7</f>
        <v>Population 6</v>
      </c>
      <c r="B79" t="s">
        <v>17</v>
      </c>
      <c r="C79">
        <f>IF(SUMPRODUCT(--(E79:T79&lt;&gt;""))=0,20.000000,"N.A.")</f>
        <v>20.0</v>
      </c>
      <c r="D79" t="s">
        <v>18</v>
      </c>
    </row>
    <row r="81" spans="1:20">
      <c r="A81" t="s">
        <v>91</v>
      </c>
      <c r="B81" t="s">
        <v>14</v>
      </c>
      <c r="C81" t="s">
        <v>15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Population 1</v>
      </c>
      <c r="B82" t="s">
        <v>17</v>
      </c>
      <c r="C82">
        <f>IF(SUMPRODUCT(--(E82:T82&lt;&gt;""))=0,30.000000,"N.A.")</f>
        <v>30.0</v>
      </c>
      <c r="D82" t="s">
        <v>18</v>
      </c>
    </row>
    <row r="83" spans="1:20">
      <c r="A83" t="str">
        <f>'Population Definitions'!$A$3</f>
        <v>Population 2</v>
      </c>
      <c r="B83" t="s">
        <v>17</v>
      </c>
      <c r="C83">
        <f>IF(SUMPRODUCT(--(E83:T83&lt;&gt;""))=0,30.000000,"N.A.")</f>
        <v>30.0</v>
      </c>
      <c r="D83" t="s">
        <v>18</v>
      </c>
    </row>
    <row r="84" spans="1:20">
      <c r="A84" t="str">
        <f>'Population Definitions'!$A$4</f>
        <v>Population 3</v>
      </c>
      <c r="B84" t="s">
        <v>17</v>
      </c>
      <c r="C84">
        <f>IF(SUMPRODUCT(--(E84:T84&lt;&gt;""))=0,30.000000,"N.A.")</f>
        <v>30.0</v>
      </c>
      <c r="D84" t="s">
        <v>18</v>
      </c>
    </row>
    <row r="85" spans="1:20">
      <c r="A85" t="str">
        <f>'Population Definitions'!$A$5</f>
        <v>Population 4</v>
      </c>
      <c r="B85" t="s">
        <v>17</v>
      </c>
      <c r="C85">
        <f>IF(SUMPRODUCT(--(E85:T85&lt;&gt;""))=0,30.000000,"N.A.")</f>
        <v>30.0</v>
      </c>
      <c r="D85" t="s">
        <v>18</v>
      </c>
    </row>
    <row r="86" spans="1:20">
      <c r="A86" t="str">
        <f>'Population Definitions'!$A$6</f>
        <v>Population 5</v>
      </c>
      <c r="B86" t="s">
        <v>17</v>
      </c>
      <c r="C86">
        <f>IF(SUMPRODUCT(--(E86:T86&lt;&gt;""))=0,30.000000,"N.A.")</f>
        <v>30.0</v>
      </c>
      <c r="D86" t="s">
        <v>18</v>
      </c>
    </row>
    <row r="87" spans="1:20">
      <c r="A87" t="str">
        <f>'Population Definitions'!$A$7</f>
        <v>Population 6</v>
      </c>
      <c r="B87" t="s">
        <v>17</v>
      </c>
      <c r="C87">
        <f>IF(SUMPRODUCT(--(E87:T87&lt;&gt;""))=0,30.000000,"N.A.")</f>
        <v>30.0</v>
      </c>
      <c r="D87" t="s">
        <v>18</v>
      </c>
    </row>
    <row r="89" spans="1:20">
      <c r="A89" t="s">
        <v>94</v>
      </c>
      <c r="B89" t="s">
        <v>14</v>
      </c>
      <c r="C89" t="s">
        <v>15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Population 1</v>
      </c>
      <c r="B90" t="s">
        <v>17</v>
      </c>
      <c r="C90">
        <f>IF(SUMPRODUCT(--(E90:T90&lt;&gt;""))=0,600.000000,"N.A.")</f>
        <v>600.0</v>
      </c>
      <c r="D90" t="s">
        <v>18</v>
      </c>
    </row>
    <row r="91" spans="1:20">
      <c r="A91" t="str">
        <f>'Population Definitions'!$A$3</f>
        <v>Population 2</v>
      </c>
      <c r="B91" t="s">
        <v>17</v>
      </c>
      <c r="C91">
        <f>IF(SUMPRODUCT(--(E91:T91&lt;&gt;""))=0,600.000000,"N.A.")</f>
        <v>600.0</v>
      </c>
      <c r="D91" t="s">
        <v>18</v>
      </c>
    </row>
    <row r="92" spans="1:20">
      <c r="A92" t="str">
        <f>'Population Definitions'!$A$4</f>
        <v>Population 3</v>
      </c>
      <c r="B92" t="s">
        <v>17</v>
      </c>
      <c r="C92">
        <f>IF(SUMPRODUCT(--(E92:T92&lt;&gt;""))=0,600.000000,"N.A.")</f>
        <v>600.0</v>
      </c>
      <c r="D92" t="s">
        <v>18</v>
      </c>
    </row>
    <row r="93" spans="1:20">
      <c r="A93" t="str">
        <f>'Population Definitions'!$A$5</f>
        <v>Population 4</v>
      </c>
      <c r="B93" t="s">
        <v>17</v>
      </c>
      <c r="C93">
        <f>IF(SUMPRODUCT(--(E93:T93&lt;&gt;""))=0,600.000000,"N.A.")</f>
        <v>600.0</v>
      </c>
      <c r="D93" t="s">
        <v>18</v>
      </c>
    </row>
    <row r="94" spans="1:20">
      <c r="A94" t="str">
        <f>'Population Definitions'!$A$6</f>
        <v>Population 5</v>
      </c>
      <c r="B94" t="s">
        <v>17</v>
      </c>
      <c r="C94">
        <f>IF(SUMPRODUCT(--(E94:T94&lt;&gt;""))=0,600.000000,"N.A.")</f>
        <v>600.0</v>
      </c>
      <c r="D94" t="s">
        <v>18</v>
      </c>
    </row>
    <row r="95" spans="1:20">
      <c r="A95" t="str">
        <f>'Population Definitions'!$A$7</f>
        <v>Population 6</v>
      </c>
      <c r="B95" t="s">
        <v>17</v>
      </c>
      <c r="C95">
        <f>IF(SUMPRODUCT(--(E95:T95&lt;&gt;""))=0,600.000000,"N.A.")</f>
        <v>600.0</v>
      </c>
      <c r="D95" t="s">
        <v>18</v>
      </c>
    </row>
    <row r="97" spans="1:20">
      <c r="A97" t="s">
        <v>97</v>
      </c>
      <c r="B97" t="s">
        <v>14</v>
      </c>
      <c r="C97" t="s">
        <v>15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Population 1</v>
      </c>
      <c r="B98" t="s">
        <v>17</v>
      </c>
      <c r="C98">
        <f>IF(SUMPRODUCT(--(E98:T98&lt;&gt;""))=0,160.000000,"N.A.")</f>
        <v>160.0</v>
      </c>
      <c r="D98" t="s">
        <v>18</v>
      </c>
    </row>
    <row r="99" spans="1:20">
      <c r="A99" t="str">
        <f>'Population Definitions'!$A$3</f>
        <v>Population 2</v>
      </c>
      <c r="B99" t="s">
        <v>17</v>
      </c>
      <c r="C99">
        <f>IF(SUMPRODUCT(--(E99:T99&lt;&gt;""))=0,160.000000,"N.A.")</f>
        <v>160.0</v>
      </c>
      <c r="D99" t="s">
        <v>18</v>
      </c>
    </row>
    <row r="100" spans="1:20">
      <c r="A100" t="str">
        <f>'Population Definitions'!$A$4</f>
        <v>Population 3</v>
      </c>
      <c r="B100" t="s">
        <v>17</v>
      </c>
      <c r="C100">
        <f>IF(SUMPRODUCT(--(E100:T100&lt;&gt;""))=0,160.000000,"N.A.")</f>
        <v>160.0</v>
      </c>
      <c r="D100" t="s">
        <v>18</v>
      </c>
    </row>
    <row r="101" spans="1:20">
      <c r="A101" t="str">
        <f>'Population Definitions'!$A$5</f>
        <v>Population 4</v>
      </c>
      <c r="B101" t="s">
        <v>17</v>
      </c>
      <c r="C101">
        <f>IF(SUMPRODUCT(--(E101:T101&lt;&gt;""))=0,160.000000,"N.A.")</f>
        <v>160.0</v>
      </c>
      <c r="D101" t="s">
        <v>18</v>
      </c>
    </row>
    <row r="102" spans="1:20">
      <c r="A102" t="str">
        <f>'Population Definitions'!$A$6</f>
        <v>Population 5</v>
      </c>
      <c r="B102" t="s">
        <v>17</v>
      </c>
      <c r="C102">
        <f>IF(SUMPRODUCT(--(E102:T102&lt;&gt;""))=0,160.000000,"N.A.")</f>
        <v>160.0</v>
      </c>
      <c r="D102" t="s">
        <v>18</v>
      </c>
    </row>
    <row r="103" spans="1:20">
      <c r="A103" t="str">
        <f>'Population Definitions'!$A$7</f>
        <v>Population 6</v>
      </c>
      <c r="B103" t="s">
        <v>17</v>
      </c>
      <c r="C103">
        <f>IF(SUMPRODUCT(--(E103:T103&lt;&gt;""))=0,160.000000,"N.A.")</f>
        <v>160.0</v>
      </c>
      <c r="D103" t="s">
        <v>18</v>
      </c>
    </row>
    <row r="105" spans="1:20">
      <c r="A105" t="s">
        <v>99</v>
      </c>
      <c r="B105" t="s">
        <v>14</v>
      </c>
      <c r="C105" t="s">
        <v>15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Population 1</v>
      </c>
      <c r="B106" t="s">
        <v>17</v>
      </c>
      <c r="C106">
        <f>IF(SUMPRODUCT(--(E106:T106&lt;&gt;""))=0,170.000000,"N.A.")</f>
        <v>170.0</v>
      </c>
      <c r="D106" t="s">
        <v>18</v>
      </c>
    </row>
    <row r="107" spans="1:20">
      <c r="A107" t="str">
        <f>'Population Definitions'!$A$3</f>
        <v>Population 2</v>
      </c>
      <c r="B107" t="s">
        <v>17</v>
      </c>
      <c r="C107">
        <f>IF(SUMPRODUCT(--(E107:T107&lt;&gt;""))=0,170.000000,"N.A.")</f>
        <v>170.0</v>
      </c>
      <c r="D107" t="s">
        <v>18</v>
      </c>
    </row>
    <row r="108" spans="1:20">
      <c r="A108" t="str">
        <f>'Population Definitions'!$A$4</f>
        <v>Population 3</v>
      </c>
      <c r="B108" t="s">
        <v>17</v>
      </c>
      <c r="C108">
        <f>IF(SUMPRODUCT(--(E108:T108&lt;&gt;""))=0,170.000000,"N.A.")</f>
        <v>170.0</v>
      </c>
      <c r="D108" t="s">
        <v>18</v>
      </c>
    </row>
    <row r="109" spans="1:20">
      <c r="A109" t="str">
        <f>'Population Definitions'!$A$5</f>
        <v>Population 4</v>
      </c>
      <c r="B109" t="s">
        <v>17</v>
      </c>
      <c r="C109">
        <f>IF(SUMPRODUCT(--(E109:T109&lt;&gt;""))=0,170.000000,"N.A.")</f>
        <v>170.0</v>
      </c>
      <c r="D109" t="s">
        <v>18</v>
      </c>
    </row>
    <row r="110" spans="1:20">
      <c r="A110" t="str">
        <f>'Population Definitions'!$A$6</f>
        <v>Population 5</v>
      </c>
      <c r="B110" t="s">
        <v>17</v>
      </c>
      <c r="C110">
        <f>IF(SUMPRODUCT(--(E110:T110&lt;&gt;""))=0,170.000000,"N.A.")</f>
        <v>170.0</v>
      </c>
      <c r="D110" t="s">
        <v>18</v>
      </c>
    </row>
    <row r="111" spans="1:20">
      <c r="A111" t="str">
        <f>'Population Definitions'!$A$7</f>
        <v>Population 6</v>
      </c>
      <c r="B111" t="s">
        <v>17</v>
      </c>
      <c r="C111">
        <f>IF(SUMPRODUCT(--(E111:T111&lt;&gt;""))=0,170.000000,"N.A.")</f>
        <v>170.0</v>
      </c>
      <c r="D111" t="s">
        <v>18</v>
      </c>
    </row>
    <row r="113" spans="1:20">
      <c r="A113" t="s">
        <v>101</v>
      </c>
      <c r="B113" t="s">
        <v>14</v>
      </c>
      <c r="C113" t="s">
        <v>15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Population 1</v>
      </c>
      <c r="B114" t="s">
        <v>17</v>
      </c>
      <c r="C114">
        <f>IF(SUMPRODUCT(--(E114:T114&lt;&gt;""))=0,180.000000,"N.A.")</f>
        <v>180.0</v>
      </c>
      <c r="D114" t="s">
        <v>18</v>
      </c>
    </row>
    <row r="115" spans="1:20">
      <c r="A115" t="str">
        <f>'Population Definitions'!$A$3</f>
        <v>Population 2</v>
      </c>
      <c r="B115" t="s">
        <v>17</v>
      </c>
      <c r="C115">
        <f>IF(SUMPRODUCT(--(E115:T115&lt;&gt;""))=0,180.000000,"N.A.")</f>
        <v>180.0</v>
      </c>
      <c r="D115" t="s">
        <v>18</v>
      </c>
    </row>
    <row r="116" spans="1:20">
      <c r="A116" t="str">
        <f>'Population Definitions'!$A$4</f>
        <v>Population 3</v>
      </c>
      <c r="B116" t="s">
        <v>17</v>
      </c>
      <c r="C116">
        <f>IF(SUMPRODUCT(--(E116:T116&lt;&gt;""))=0,180.000000,"N.A.")</f>
        <v>180.0</v>
      </c>
      <c r="D116" t="s">
        <v>18</v>
      </c>
    </row>
    <row r="117" spans="1:20">
      <c r="A117" t="str">
        <f>'Population Definitions'!$A$5</f>
        <v>Population 4</v>
      </c>
      <c r="B117" t="s">
        <v>17</v>
      </c>
      <c r="C117">
        <f>IF(SUMPRODUCT(--(E117:T117&lt;&gt;""))=0,180.000000,"N.A.")</f>
        <v>180.0</v>
      </c>
      <c r="D117" t="s">
        <v>18</v>
      </c>
    </row>
    <row r="118" spans="1:20">
      <c r="A118" t="str">
        <f>'Population Definitions'!$A$6</f>
        <v>Population 5</v>
      </c>
      <c r="B118" t="s">
        <v>17</v>
      </c>
      <c r="C118">
        <f>IF(SUMPRODUCT(--(E118:T118&lt;&gt;""))=0,180.000000,"N.A.")</f>
        <v>180.0</v>
      </c>
      <c r="D118" t="s">
        <v>18</v>
      </c>
    </row>
    <row r="119" spans="1:20">
      <c r="A119" t="str">
        <f>'Population Definitions'!$A$7</f>
        <v>Population 6</v>
      </c>
      <c r="B119" t="s">
        <v>17</v>
      </c>
      <c r="C119">
        <f>IF(SUMPRODUCT(--(E119:T119&lt;&gt;""))=0,180.000000,"N.A.")</f>
        <v>180.0</v>
      </c>
      <c r="D119" t="s">
        <v>18</v>
      </c>
    </row>
    <row r="121" spans="1:20">
      <c r="A121" t="s">
        <v>103</v>
      </c>
      <c r="B121" t="s">
        <v>14</v>
      </c>
      <c r="C121" t="s">
        <v>15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Population 1</v>
      </c>
      <c r="B122" t="s">
        <v>17</v>
      </c>
      <c r="C122">
        <f>IF(SUMPRODUCT(--(E122:T122&lt;&gt;""))=0,90.000000,"N.A.")</f>
        <v>90.0</v>
      </c>
      <c r="D122" t="s">
        <v>18</v>
      </c>
    </row>
    <row r="123" spans="1:20">
      <c r="A123" t="str">
        <f>'Population Definitions'!$A$3</f>
        <v>Population 2</v>
      </c>
      <c r="B123" t="s">
        <v>17</v>
      </c>
      <c r="C123">
        <f>IF(SUMPRODUCT(--(E123:T123&lt;&gt;""))=0,90.000000,"N.A.")</f>
        <v>90.0</v>
      </c>
      <c r="D123" t="s">
        <v>18</v>
      </c>
    </row>
    <row r="124" spans="1:20">
      <c r="A124" t="str">
        <f>'Population Definitions'!$A$4</f>
        <v>Population 3</v>
      </c>
      <c r="B124" t="s">
        <v>17</v>
      </c>
      <c r="C124">
        <f>IF(SUMPRODUCT(--(E124:T124&lt;&gt;""))=0,90.000000,"N.A.")</f>
        <v>90.0</v>
      </c>
      <c r="D124" t="s">
        <v>18</v>
      </c>
    </row>
    <row r="125" spans="1:20">
      <c r="A125" t="str">
        <f>'Population Definitions'!$A$5</f>
        <v>Population 4</v>
      </c>
      <c r="B125" t="s">
        <v>17</v>
      </c>
      <c r="C125">
        <f>IF(SUMPRODUCT(--(E125:T125&lt;&gt;""))=0,90.000000,"N.A.")</f>
        <v>90.0</v>
      </c>
      <c r="D125" t="s">
        <v>18</v>
      </c>
    </row>
    <row r="126" spans="1:20">
      <c r="A126" t="str">
        <f>'Population Definitions'!$A$6</f>
        <v>Population 5</v>
      </c>
      <c r="B126" t="s">
        <v>17</v>
      </c>
      <c r="C126">
        <f>IF(SUMPRODUCT(--(E126:T126&lt;&gt;""))=0,90.000000,"N.A.")</f>
        <v>90.0</v>
      </c>
      <c r="D126" t="s">
        <v>18</v>
      </c>
    </row>
    <row r="127" spans="1:20">
      <c r="A127" t="str">
        <f>'Population Definitions'!$A$7</f>
        <v>Population 6</v>
      </c>
      <c r="B127" t="s">
        <v>17</v>
      </c>
      <c r="C127">
        <f>IF(SUMPRODUCT(--(E127:T127&lt;&gt;""))=0,90.000000,"N.A.")</f>
        <v>90.0</v>
      </c>
      <c r="D127" t="s">
        <v>18</v>
      </c>
    </row>
    <row r="129" spans="1:20">
      <c r="A129" t="s">
        <v>105</v>
      </c>
      <c r="B129" t="s">
        <v>14</v>
      </c>
      <c r="C129" t="s">
        <v>15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Population 1</v>
      </c>
      <c r="B130" t="s">
        <v>17</v>
      </c>
      <c r="C130">
        <f>IF(SUMPRODUCT(--(E130:T130&lt;&gt;""))=0,80.000000,"N.A.")</f>
        <v>80.0</v>
      </c>
      <c r="D130" t="s">
        <v>18</v>
      </c>
    </row>
    <row r="131" spans="1:20">
      <c r="A131" t="str">
        <f>'Population Definitions'!$A$3</f>
        <v>Population 2</v>
      </c>
      <c r="B131" t="s">
        <v>17</v>
      </c>
      <c r="C131">
        <f>IF(SUMPRODUCT(--(E131:T131&lt;&gt;""))=0,80.000000,"N.A.")</f>
        <v>80.0</v>
      </c>
      <c r="D131" t="s">
        <v>18</v>
      </c>
    </row>
    <row r="132" spans="1:20">
      <c r="A132" t="str">
        <f>'Population Definitions'!$A$4</f>
        <v>Population 3</v>
      </c>
      <c r="B132" t="s">
        <v>17</v>
      </c>
      <c r="C132">
        <f>IF(SUMPRODUCT(--(E132:T132&lt;&gt;""))=0,80.000000,"N.A.")</f>
        <v>80.0</v>
      </c>
      <c r="D132" t="s">
        <v>18</v>
      </c>
    </row>
    <row r="133" spans="1:20">
      <c r="A133" t="str">
        <f>'Population Definitions'!$A$5</f>
        <v>Population 4</v>
      </c>
      <c r="B133" t="s">
        <v>17</v>
      </c>
      <c r="C133">
        <f>IF(SUMPRODUCT(--(E133:T133&lt;&gt;""))=0,80.000000,"N.A.")</f>
        <v>80.0</v>
      </c>
      <c r="D133" t="s">
        <v>18</v>
      </c>
    </row>
    <row r="134" spans="1:20">
      <c r="A134" t="str">
        <f>'Population Definitions'!$A$6</f>
        <v>Population 5</v>
      </c>
      <c r="B134" t="s">
        <v>17</v>
      </c>
      <c r="C134">
        <f>IF(SUMPRODUCT(--(E134:T134&lt;&gt;""))=0,80.000000,"N.A.")</f>
        <v>80.0</v>
      </c>
      <c r="D134" t="s">
        <v>18</v>
      </c>
    </row>
    <row r="135" spans="1:20">
      <c r="A135" t="str">
        <f>'Population Definitions'!$A$7</f>
        <v>Population 6</v>
      </c>
      <c r="B135" t="s">
        <v>17</v>
      </c>
      <c r="C135">
        <f>IF(SUMPRODUCT(--(E135:T135&lt;&gt;""))=0,80.000000,"N.A.")</f>
        <v>80.0</v>
      </c>
      <c r="D135" t="s">
        <v>18</v>
      </c>
    </row>
    <row r="137" spans="1:20">
      <c r="A137" t="s">
        <v>107</v>
      </c>
      <c r="B137" t="s">
        <v>14</v>
      </c>
      <c r="C137" t="s">
        <v>15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Population 1</v>
      </c>
      <c r="B138" t="s">
        <v>17</v>
      </c>
      <c r="C138">
        <f>IF(SUMPRODUCT(--(E138:T138&lt;&gt;""))=0,70.000000,"N.A.")</f>
        <v>70.0</v>
      </c>
      <c r="D138" t="s">
        <v>18</v>
      </c>
    </row>
    <row r="139" spans="1:20">
      <c r="A139" t="str">
        <f>'Population Definitions'!$A$3</f>
        <v>Population 2</v>
      </c>
      <c r="B139" t="s">
        <v>17</v>
      </c>
      <c r="C139">
        <f>IF(SUMPRODUCT(--(E139:T139&lt;&gt;""))=0,70.000000,"N.A.")</f>
        <v>70.0</v>
      </c>
      <c r="D139" t="s">
        <v>18</v>
      </c>
    </row>
    <row r="140" spans="1:20">
      <c r="A140" t="str">
        <f>'Population Definitions'!$A$4</f>
        <v>Population 3</v>
      </c>
      <c r="B140" t="s">
        <v>17</v>
      </c>
      <c r="C140">
        <f>IF(SUMPRODUCT(--(E140:T140&lt;&gt;""))=0,70.000000,"N.A.")</f>
        <v>70.0</v>
      </c>
      <c r="D140" t="s">
        <v>18</v>
      </c>
    </row>
    <row r="141" spans="1:20">
      <c r="A141" t="str">
        <f>'Population Definitions'!$A$5</f>
        <v>Population 4</v>
      </c>
      <c r="B141" t="s">
        <v>17</v>
      </c>
      <c r="C141">
        <f>IF(SUMPRODUCT(--(E141:T141&lt;&gt;""))=0,70.000000,"N.A.")</f>
        <v>70.0</v>
      </c>
      <c r="D141" t="s">
        <v>18</v>
      </c>
    </row>
    <row r="142" spans="1:20">
      <c r="A142" t="str">
        <f>'Population Definitions'!$A$6</f>
        <v>Population 5</v>
      </c>
      <c r="B142" t="s">
        <v>17</v>
      </c>
      <c r="C142">
        <f>IF(SUMPRODUCT(--(E142:T142&lt;&gt;""))=0,70.000000,"N.A.")</f>
        <v>70.0</v>
      </c>
      <c r="D142" t="s">
        <v>18</v>
      </c>
    </row>
    <row r="143" spans="1:20">
      <c r="A143" t="str">
        <f>'Population Definitions'!$A$7</f>
        <v>Population 6</v>
      </c>
      <c r="B143" t="s">
        <v>17</v>
      </c>
      <c r="C143">
        <f>IF(SUMPRODUCT(--(E143:T143&lt;&gt;""))=0,70.000000,"N.A.")</f>
        <v>70.0</v>
      </c>
      <c r="D143" t="s">
        <v>18</v>
      </c>
    </row>
    <row r="145" spans="1:20">
      <c r="A145" t="s">
        <v>109</v>
      </c>
      <c r="B145" t="s">
        <v>14</v>
      </c>
      <c r="C145" t="s">
        <v>15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Population 1</v>
      </c>
      <c r="B146" t="s">
        <v>17</v>
      </c>
      <c r="C146">
        <f>IF(SUMPRODUCT(--(E146:T146&lt;&gt;""))=0,40.000000,"N.A.")</f>
        <v>40.0</v>
      </c>
      <c r="D146" t="s">
        <v>18</v>
      </c>
    </row>
    <row r="147" spans="1:20">
      <c r="A147" t="str">
        <f>'Population Definitions'!$A$3</f>
        <v>Population 2</v>
      </c>
      <c r="B147" t="s">
        <v>17</v>
      </c>
      <c r="C147">
        <f>IF(SUMPRODUCT(--(E147:T147&lt;&gt;""))=0,40.000000,"N.A.")</f>
        <v>40.0</v>
      </c>
      <c r="D147" t="s">
        <v>18</v>
      </c>
    </row>
    <row r="148" spans="1:20">
      <c r="A148" t="str">
        <f>'Population Definitions'!$A$4</f>
        <v>Population 3</v>
      </c>
      <c r="B148" t="s">
        <v>17</v>
      </c>
      <c r="C148">
        <f>IF(SUMPRODUCT(--(E148:T148&lt;&gt;""))=0,40.000000,"N.A.")</f>
        <v>40.0</v>
      </c>
      <c r="D148" t="s">
        <v>18</v>
      </c>
    </row>
    <row r="149" spans="1:20">
      <c r="A149" t="str">
        <f>'Population Definitions'!$A$5</f>
        <v>Population 4</v>
      </c>
      <c r="B149" t="s">
        <v>17</v>
      </c>
      <c r="C149">
        <f>IF(SUMPRODUCT(--(E149:T149&lt;&gt;""))=0,40.000000,"N.A.")</f>
        <v>40.0</v>
      </c>
      <c r="D149" t="s">
        <v>18</v>
      </c>
    </row>
    <row r="150" spans="1:20">
      <c r="A150" t="str">
        <f>'Population Definitions'!$A$6</f>
        <v>Population 5</v>
      </c>
      <c r="B150" t="s">
        <v>17</v>
      </c>
      <c r="C150">
        <f>IF(SUMPRODUCT(--(E150:T150&lt;&gt;""))=0,40.000000,"N.A.")</f>
        <v>40.0</v>
      </c>
      <c r="D150" t="s">
        <v>18</v>
      </c>
    </row>
    <row r="151" spans="1:20">
      <c r="A151" t="str">
        <f>'Population Definitions'!$A$7</f>
        <v>Population 6</v>
      </c>
      <c r="B151" t="s">
        <v>17</v>
      </c>
      <c r="C151">
        <f>IF(SUMPRODUCT(--(E151:T151&lt;&gt;""))=0,40.000000,"N.A.")</f>
        <v>40.0</v>
      </c>
      <c r="D151" t="s">
        <v>18</v>
      </c>
    </row>
    <row r="153" spans="1:20">
      <c r="A153" t="s">
        <v>111</v>
      </c>
      <c r="B153" t="s">
        <v>14</v>
      </c>
      <c r="C153" t="s">
        <v>15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Population 1</v>
      </c>
      <c r="B154" t="s">
        <v>17</v>
      </c>
      <c r="C154">
        <f>IF(SUMPRODUCT(--(E154:T154&lt;&gt;""))=0,50.000000,"N.A.")</f>
        <v>50.0</v>
      </c>
      <c r="D154" t="s">
        <v>18</v>
      </c>
    </row>
    <row r="155" spans="1:20">
      <c r="A155" t="str">
        <f>'Population Definitions'!$A$3</f>
        <v>Population 2</v>
      </c>
      <c r="B155" t="s">
        <v>17</v>
      </c>
      <c r="C155">
        <f>IF(SUMPRODUCT(--(E155:T155&lt;&gt;""))=0,50.000000,"N.A.")</f>
        <v>50.0</v>
      </c>
      <c r="D155" t="s">
        <v>18</v>
      </c>
    </row>
    <row r="156" spans="1:20">
      <c r="A156" t="str">
        <f>'Population Definitions'!$A$4</f>
        <v>Population 3</v>
      </c>
      <c r="B156" t="s">
        <v>17</v>
      </c>
      <c r="C156">
        <f>IF(SUMPRODUCT(--(E156:T156&lt;&gt;""))=0,50.000000,"N.A.")</f>
        <v>50.0</v>
      </c>
      <c r="D156" t="s">
        <v>18</v>
      </c>
    </row>
    <row r="157" spans="1:20">
      <c r="A157" t="str">
        <f>'Population Definitions'!$A$5</f>
        <v>Population 4</v>
      </c>
      <c r="B157" t="s">
        <v>17</v>
      </c>
      <c r="C157">
        <f>IF(SUMPRODUCT(--(E157:T157&lt;&gt;""))=0,50.000000,"N.A.")</f>
        <v>50.0</v>
      </c>
      <c r="D157" t="s">
        <v>18</v>
      </c>
    </row>
    <row r="158" spans="1:20">
      <c r="A158" t="str">
        <f>'Population Definitions'!$A$6</f>
        <v>Population 5</v>
      </c>
      <c r="B158" t="s">
        <v>17</v>
      </c>
      <c r="C158">
        <f>IF(SUMPRODUCT(--(E158:T158&lt;&gt;""))=0,50.000000,"N.A.")</f>
        <v>50.0</v>
      </c>
      <c r="D158" t="s">
        <v>18</v>
      </c>
    </row>
    <row r="159" spans="1:20">
      <c r="A159" t="str">
        <f>'Population Definitions'!$A$7</f>
        <v>Population 6</v>
      </c>
      <c r="B159" t="s">
        <v>17</v>
      </c>
      <c r="C159">
        <f>IF(SUMPRODUCT(--(E159:T159&lt;&gt;""))=0,50.000000,"N.A.")</f>
        <v>50.0</v>
      </c>
      <c r="D159" t="s">
        <v>18</v>
      </c>
    </row>
    <row r="161" spans="1:20">
      <c r="A161" t="s">
        <v>113</v>
      </c>
      <c r="B161" t="s">
        <v>14</v>
      </c>
      <c r="C161" t="s">
        <v>15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Population 1</v>
      </c>
      <c r="B162" t="s">
        <v>17</v>
      </c>
      <c r="C162">
        <f>IF(SUMPRODUCT(--(E162:T162&lt;&gt;""))=0,60.000000,"N.A.")</f>
        <v>60.0</v>
      </c>
      <c r="D162" t="s">
        <v>18</v>
      </c>
    </row>
    <row r="163" spans="1:20">
      <c r="A163" t="str">
        <f>'Population Definitions'!$A$3</f>
        <v>Population 2</v>
      </c>
      <c r="B163" t="s">
        <v>17</v>
      </c>
      <c r="C163">
        <f>IF(SUMPRODUCT(--(E163:T163&lt;&gt;""))=0,60.000000,"N.A.")</f>
        <v>60.0</v>
      </c>
      <c r="D163" t="s">
        <v>18</v>
      </c>
    </row>
    <row r="164" spans="1:20">
      <c r="A164" t="str">
        <f>'Population Definitions'!$A$4</f>
        <v>Population 3</v>
      </c>
      <c r="B164" t="s">
        <v>17</v>
      </c>
      <c r="C164">
        <f>IF(SUMPRODUCT(--(E164:T164&lt;&gt;""))=0,60.000000,"N.A.")</f>
        <v>60.0</v>
      </c>
      <c r="D164" t="s">
        <v>18</v>
      </c>
    </row>
    <row r="165" spans="1:20">
      <c r="A165" t="str">
        <f>'Population Definitions'!$A$5</f>
        <v>Population 4</v>
      </c>
      <c r="B165" t="s">
        <v>17</v>
      </c>
      <c r="C165">
        <f>IF(SUMPRODUCT(--(E165:T165&lt;&gt;""))=0,60.000000,"N.A.")</f>
        <v>60.0</v>
      </c>
      <c r="D165" t="s">
        <v>18</v>
      </c>
    </row>
    <row r="166" spans="1:20">
      <c r="A166" t="str">
        <f>'Population Definitions'!$A$6</f>
        <v>Population 5</v>
      </c>
      <c r="B166" t="s">
        <v>17</v>
      </c>
      <c r="C166">
        <f>IF(SUMPRODUCT(--(E166:T166&lt;&gt;""))=0,60.000000,"N.A.")</f>
        <v>60.0</v>
      </c>
      <c r="D166" t="s">
        <v>18</v>
      </c>
    </row>
    <row r="167" spans="1:20">
      <c r="A167" t="str">
        <f>'Population Definitions'!$A$7</f>
        <v>Population 6</v>
      </c>
      <c r="B167" t="s">
        <v>17</v>
      </c>
      <c r="C167">
        <f>IF(SUMPRODUCT(--(E167:T167&lt;&gt;""))=0,60.000000,"N.A.")</f>
        <v>60.0</v>
      </c>
      <c r="D167" t="s">
        <v>18</v>
      </c>
    </row>
    <row r="169" spans="1:20">
      <c r="A169" t="s">
        <v>115</v>
      </c>
      <c r="B169" t="s">
        <v>14</v>
      </c>
      <c r="C169" t="s">
        <v>15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Population 1</v>
      </c>
      <c r="B170" t="s">
        <v>17</v>
      </c>
      <c r="C170">
        <f>IF(SUMPRODUCT(--(E170:T170&lt;&gt;""))=0,30.000000,"N.A.")</f>
        <v>30.0</v>
      </c>
      <c r="D170" t="s">
        <v>18</v>
      </c>
    </row>
    <row r="171" spans="1:20">
      <c r="A171" t="str">
        <f>'Population Definitions'!$A$3</f>
        <v>Population 2</v>
      </c>
      <c r="B171" t="s">
        <v>17</v>
      </c>
      <c r="C171">
        <f>IF(SUMPRODUCT(--(E171:T171&lt;&gt;""))=0,30.000000,"N.A.")</f>
        <v>30.0</v>
      </c>
      <c r="D171" t="s">
        <v>18</v>
      </c>
    </row>
    <row r="172" spans="1:20">
      <c r="A172" t="str">
        <f>'Population Definitions'!$A$4</f>
        <v>Population 3</v>
      </c>
      <c r="B172" t="s">
        <v>17</v>
      </c>
      <c r="C172">
        <f>IF(SUMPRODUCT(--(E172:T172&lt;&gt;""))=0,30.000000,"N.A.")</f>
        <v>30.0</v>
      </c>
      <c r="D172" t="s">
        <v>18</v>
      </c>
    </row>
    <row r="173" spans="1:20">
      <c r="A173" t="str">
        <f>'Population Definitions'!$A$5</f>
        <v>Population 4</v>
      </c>
      <c r="B173" t="s">
        <v>17</v>
      </c>
      <c r="C173">
        <f>IF(SUMPRODUCT(--(E173:T173&lt;&gt;""))=0,30.000000,"N.A.")</f>
        <v>30.0</v>
      </c>
      <c r="D173" t="s">
        <v>18</v>
      </c>
    </row>
    <row r="174" spans="1:20">
      <c r="A174" t="str">
        <f>'Population Definitions'!$A$6</f>
        <v>Population 5</v>
      </c>
      <c r="B174" t="s">
        <v>17</v>
      </c>
      <c r="C174">
        <f>IF(SUMPRODUCT(--(E174:T174&lt;&gt;""))=0,30.000000,"N.A.")</f>
        <v>30.0</v>
      </c>
      <c r="D174" t="s">
        <v>18</v>
      </c>
    </row>
    <row r="175" spans="1:20">
      <c r="A175" t="str">
        <f>'Population Definitions'!$A$7</f>
        <v>Population 6</v>
      </c>
      <c r="B175" t="s">
        <v>17</v>
      </c>
      <c r="C175">
        <f>IF(SUMPRODUCT(--(E175:T175&lt;&gt;""))=0,30.000000,"N.A.")</f>
        <v>30.0</v>
      </c>
      <c r="D175" t="s">
        <v>18</v>
      </c>
    </row>
  </sheetData>
  <dataValidations count="13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2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90">
      <formula1>"Number"</formula1>
    </dataValidation>
    <dataValidation type="list" showInputMessage="1" showErrorMessage="1" sqref="B91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99">
      <formula1>"Number"</formula1>
    </dataValidation>
    <dataValidation type="list" showInputMessage="1" showErrorMessage="1" sqref="B100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08">
      <formula1>"Number"</formula1>
    </dataValidation>
    <dataValidation type="list" showInputMessage="1" showErrorMessage="1" sqref="B109">
      <formula1>"Number"</formula1>
    </dataValidation>
    <dataValidation type="list" showInputMessage="1" showErrorMessage="1" sqref="B110">
      <formula1>"Number"</formula1>
    </dataValidation>
    <dataValidation type="list" showInputMessage="1" showErrorMessage="1" sqref="B111">
      <formula1>"Number"</formula1>
    </dataValidation>
    <dataValidation type="list" showInputMessage="1" showErrorMessage="1" sqref="B114">
      <formula1>"Number"</formula1>
    </dataValidation>
    <dataValidation type="list" showInputMessage="1" showErrorMessage="1" sqref="B115">
      <formula1>"Number"</formula1>
    </dataValidation>
    <dataValidation type="list" showInputMessage="1" showErrorMessage="1" sqref="B116">
      <formula1>"Number"</formula1>
    </dataValidation>
    <dataValidation type="list" showInputMessage="1" showErrorMessage="1" sqref="B117">
      <formula1>"Number"</formula1>
    </dataValidation>
    <dataValidation type="list" showInputMessage="1" showErrorMessage="1" sqref="B118">
      <formula1>"Number"</formula1>
    </dataValidation>
    <dataValidation type="list" showInputMessage="1" showErrorMessage="1" sqref="B119">
      <formula1>"Number"</formula1>
    </dataValidation>
    <dataValidation type="list" showInputMessage="1" showErrorMessage="1" sqref="B122">
      <formula1>"Number"</formula1>
    </dataValidation>
    <dataValidation type="list" showInputMessage="1" showErrorMessage="1" sqref="B123">
      <formula1>"Number"</formula1>
    </dataValidation>
    <dataValidation type="list" showInputMessage="1" showErrorMessage="1" sqref="B124">
      <formula1>"Number"</formula1>
    </dataValidation>
    <dataValidation type="list" showInputMessage="1" showErrorMessage="1" sqref="B125">
      <formula1>"Number"</formula1>
    </dataValidation>
    <dataValidation type="list" showInputMessage="1" showErrorMessage="1" sqref="B126">
      <formula1>"Number"</formula1>
    </dataValidation>
    <dataValidation type="list" showInputMessage="1" showErrorMessage="1" sqref="B127">
      <formula1>"Number"</formula1>
    </dataValidation>
    <dataValidation type="list" showInputMessage="1" showErrorMessage="1" sqref="B130">
      <formula1>"Number"</formula1>
    </dataValidation>
    <dataValidation type="list" showInputMessage="1" showErrorMessage="1" sqref="B131">
      <formula1>"Number"</formula1>
    </dataValidation>
    <dataValidation type="list" showInputMessage="1" showErrorMessage="1" sqref="B132">
      <formula1>"Number"</formula1>
    </dataValidation>
    <dataValidation type="list" showInputMessage="1" showErrorMessage="1" sqref="B133">
      <formula1>"Number"</formula1>
    </dataValidation>
    <dataValidation type="list" showInputMessage="1" showErrorMessage="1" sqref="B134">
      <formula1>"Number"</formula1>
    </dataValidation>
    <dataValidation type="list" showInputMessage="1" showErrorMessage="1" sqref="B135">
      <formula1>"Number"</formula1>
    </dataValidation>
    <dataValidation type="list" showInputMessage="1" showErrorMessage="1" sqref="B138">
      <formula1>"Number"</formula1>
    </dataValidation>
    <dataValidation type="list" showInputMessage="1" showErrorMessage="1" sqref="B139">
      <formula1>"Number"</formula1>
    </dataValidation>
    <dataValidation type="list" showInputMessage="1" showErrorMessage="1" sqref="B140">
      <formula1>"Number"</formula1>
    </dataValidation>
    <dataValidation type="list" showInputMessage="1" showErrorMessage="1" sqref="B141">
      <formula1>"Number"</formula1>
    </dataValidation>
    <dataValidation type="list" showInputMessage="1" showErrorMessage="1" sqref="B142">
      <formula1>"Number"</formula1>
    </dataValidation>
    <dataValidation type="list" showInputMessage="1" showErrorMessage="1" sqref="B143">
      <formula1>"Number"</formula1>
    </dataValidation>
    <dataValidation type="list" showInputMessage="1" showErrorMessage="1" sqref="B146">
      <formula1>"Number"</formula1>
    </dataValidation>
    <dataValidation type="list" showInputMessage="1" showErrorMessage="1" sqref="B147">
      <formula1>"Number"</formula1>
    </dataValidation>
    <dataValidation type="list" showInputMessage="1" showErrorMessage="1" sqref="B148">
      <formula1>"Number"</formula1>
    </dataValidation>
    <dataValidation type="list" showInputMessage="1" showErrorMessage="1" sqref="B149">
      <formula1>"Number"</formula1>
    </dataValidation>
    <dataValidation type="list" showInputMessage="1" showErrorMessage="1" sqref="B150">
      <formula1>"Number"</formula1>
    </dataValidation>
    <dataValidation type="list" showInputMessage="1" showErrorMessage="1" sqref="B151">
      <formula1>"Number"</formula1>
    </dataValidation>
    <dataValidation type="list" showInputMessage="1" showErrorMessage="1" sqref="B154">
      <formula1>"Number"</formula1>
    </dataValidation>
    <dataValidation type="list" showInputMessage="1" showErrorMessage="1" sqref="B155">
      <formula1>"Number"</formula1>
    </dataValidation>
    <dataValidation type="list" showInputMessage="1" showErrorMessage="1" sqref="B156">
      <formula1>"Number"</formula1>
    </dataValidation>
    <dataValidation type="list" showInputMessage="1" showErrorMessage="1" sqref="B157">
      <formula1>"Number"</formula1>
    </dataValidation>
    <dataValidation type="list" showInputMessage="1" showErrorMessage="1" sqref="B158">
      <formula1>"Number"</formula1>
    </dataValidation>
    <dataValidation type="list" showInputMessage="1" showErrorMessage="1" sqref="B159">
      <formula1>"Number"</formula1>
    </dataValidation>
    <dataValidation type="list" showInputMessage="1" showErrorMessage="1" sqref="B162">
      <formula1>"Number"</formula1>
    </dataValidation>
    <dataValidation type="list" showInputMessage="1" showErrorMessage="1" sqref="B163">
      <formula1>"Number"</formula1>
    </dataValidation>
    <dataValidation type="list" showInputMessage="1" showErrorMessage="1" sqref="B164">
      <formula1>"Number"</formula1>
    </dataValidation>
    <dataValidation type="list" showInputMessage="1" showErrorMessage="1" sqref="B165">
      <formula1>"Number"</formula1>
    </dataValidation>
    <dataValidation type="list" showInputMessage="1" showErrorMessage="1" sqref="B166">
      <formula1>"Number"</formula1>
    </dataValidation>
    <dataValidation type="list" showInputMessage="1" showErrorMessage="1" sqref="B167">
      <formula1>"Number"</formula1>
    </dataValidation>
    <dataValidation type="list" showInputMessage="1" showErrorMessage="1" sqref="B170">
      <formula1>"Number"</formula1>
    </dataValidation>
    <dataValidation type="list" showInputMessage="1" showErrorMessage="1" sqref="B171">
      <formula1>"Number"</formula1>
    </dataValidation>
    <dataValidation type="list" showInputMessage="1" showErrorMessage="1" sqref="B172">
      <formula1>"Number"</formula1>
    </dataValidation>
    <dataValidation type="list" showInputMessage="1" showErrorMessage="1" sqref="B173">
      <formula1>"Number"</formula1>
    </dataValidation>
    <dataValidation type="list" showInputMessage="1" showErrorMessage="1" sqref="B174">
      <formula1>"Number"</formula1>
    </dataValidation>
    <dataValidation type="list" showInputMessage="1" showErrorMessage="1" sqref="B175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79"/>
  <sheetViews>
    <sheetView workbookViewId="0"/>
  </sheetViews>
  <sheetFormatPr defaultRowHeight="15"/>
  <cols>
    <col min="1" max="1" width="60.7109375" customWidth="1"/>
    <col min="2" max="3" width="10.7109375" customWidth="1"/>
  </cols>
  <sheetData>
    <row r="1" spans="1:20">
      <c r="A1" t="s">
        <v>20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17</v>
      </c>
      <c r="C2">
        <f>IF(SUMPRODUCT(--(E2:T2&lt;&gt;""))=0,1000.000000,"N.A.")</f>
        <v>1000.0</v>
      </c>
      <c r="D2" t="s">
        <v>18</v>
      </c>
    </row>
    <row r="3" spans="1:20">
      <c r="A3" t="str">
        <f>'Population Definitions'!$A$3</f>
        <v>Population 2</v>
      </c>
      <c r="B3" t="s">
        <v>17</v>
      </c>
      <c r="C3">
        <f>IF(SUMPRODUCT(--(E3:T3&lt;&gt;""))=0,1000.000000,"N.A.")</f>
        <v>1000.0</v>
      </c>
      <c r="D3" t="s">
        <v>18</v>
      </c>
    </row>
    <row r="4" spans="1:20">
      <c r="A4" t="str">
        <f>'Population Definitions'!$A$4</f>
        <v>Population 3</v>
      </c>
      <c r="B4" t="s">
        <v>17</v>
      </c>
      <c r="C4">
        <f>IF(SUMPRODUCT(--(E4:T4&lt;&gt;""))=0,1000.000000,"N.A.")</f>
        <v>1000.0</v>
      </c>
      <c r="D4" t="s">
        <v>18</v>
      </c>
    </row>
    <row r="5" spans="1:20">
      <c r="A5" t="str">
        <f>'Population Definitions'!$A$5</f>
        <v>Population 4</v>
      </c>
      <c r="B5" t="s">
        <v>17</v>
      </c>
      <c r="C5">
        <f>IF(SUMPRODUCT(--(E5:T5&lt;&gt;""))=0,1000.000000,"N.A.")</f>
        <v>1000.0</v>
      </c>
      <c r="D5" t="s">
        <v>18</v>
      </c>
    </row>
    <row r="6" spans="1:20">
      <c r="A6" t="str">
        <f>'Population Definitions'!$A$6</f>
        <v>Population 5</v>
      </c>
      <c r="B6" t="s">
        <v>17</v>
      </c>
      <c r="C6">
        <f>IF(SUMPRODUCT(--(E6:T6&lt;&gt;""))=0,1000.000000,"N.A.")</f>
        <v>1000.0</v>
      </c>
      <c r="D6" t="s">
        <v>18</v>
      </c>
    </row>
    <row r="7" spans="1:20">
      <c r="A7" t="str">
        <f>'Population Definitions'!$A$7</f>
        <v>Population 6</v>
      </c>
      <c r="B7" t="s">
        <v>17</v>
      </c>
      <c r="C7">
        <f>IF(SUMPRODUCT(--(E7:T7&lt;&gt;""))=0,1000.000000,"N.A.")</f>
        <v>1000.0</v>
      </c>
      <c r="D7" t="s">
        <v>18</v>
      </c>
    </row>
    <row r="9" spans="1:20">
      <c r="A9" t="s">
        <v>28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17</v>
      </c>
      <c r="C10">
        <f>IF(SUMPRODUCT(--(E10:T10&lt;&gt;""))=0,0.000000,"N.A.")</f>
        <v>0.0</v>
      </c>
      <c r="D10" t="s">
        <v>18</v>
      </c>
    </row>
    <row r="11" spans="1:20">
      <c r="A11" t="str">
        <f>'Population Definitions'!$A$3</f>
        <v>Population 2</v>
      </c>
      <c r="B11" t="s">
        <v>17</v>
      </c>
      <c r="C11">
        <f>IF(SUMPRODUCT(--(E11:T11&lt;&gt;""))=0,0.000000,"N.A.")</f>
        <v>0.0</v>
      </c>
      <c r="D11" t="s">
        <v>18</v>
      </c>
    </row>
    <row r="12" spans="1:20">
      <c r="A12" t="str">
        <f>'Population Definitions'!$A$4</f>
        <v>Population 3</v>
      </c>
      <c r="B12" t="s">
        <v>17</v>
      </c>
      <c r="C12">
        <f>IF(SUMPRODUCT(--(E12:T12&lt;&gt;""))=0,0.000000,"N.A.")</f>
        <v>0.0</v>
      </c>
      <c r="D12" t="s">
        <v>18</v>
      </c>
    </row>
    <row r="13" spans="1:20">
      <c r="A13" t="str">
        <f>'Population Definitions'!$A$5</f>
        <v>Population 4</v>
      </c>
      <c r="B13" t="s">
        <v>17</v>
      </c>
      <c r="C13">
        <f>IF(SUMPRODUCT(--(E13:T13&lt;&gt;""))=0,0.000000,"N.A.")</f>
        <v>0.0</v>
      </c>
      <c r="D13" t="s">
        <v>18</v>
      </c>
    </row>
    <row r="14" spans="1:20">
      <c r="A14" t="str">
        <f>'Population Definitions'!$A$6</f>
        <v>Population 5</v>
      </c>
      <c r="B14" t="s">
        <v>17</v>
      </c>
      <c r="C14">
        <f>IF(SUMPRODUCT(--(E14:T14&lt;&gt;""))=0,0.000000,"N.A.")</f>
        <v>0.0</v>
      </c>
      <c r="D14" t="s">
        <v>18</v>
      </c>
    </row>
    <row r="15" spans="1:20">
      <c r="A15" t="str">
        <f>'Population Definitions'!$A$7</f>
        <v>Population 6</v>
      </c>
      <c r="B15" t="s">
        <v>17</v>
      </c>
      <c r="C15">
        <f>IF(SUMPRODUCT(--(E15:T15&lt;&gt;""))=0,0.000000,"N.A.")</f>
        <v>0.0</v>
      </c>
      <c r="D15" t="s">
        <v>18</v>
      </c>
    </row>
    <row r="17" spans="1:20">
      <c r="A17" t="s">
        <v>37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17</v>
      </c>
      <c r="C18">
        <f>IF(SUMPRODUCT(--(E18:T18&lt;&gt;""))=0,400.000000,"N.A.")</f>
        <v>400.0</v>
      </c>
      <c r="D18" t="s">
        <v>18</v>
      </c>
    </row>
    <row r="19" spans="1:20">
      <c r="A19" t="str">
        <f>'Population Definitions'!$A$3</f>
        <v>Population 2</v>
      </c>
      <c r="B19" t="s">
        <v>17</v>
      </c>
      <c r="C19">
        <f>IF(SUMPRODUCT(--(E19:T19&lt;&gt;""))=0,400.000000,"N.A.")</f>
        <v>400.0</v>
      </c>
      <c r="D19" t="s">
        <v>18</v>
      </c>
    </row>
    <row r="20" spans="1:20">
      <c r="A20" t="str">
        <f>'Population Definitions'!$A$4</f>
        <v>Population 3</v>
      </c>
      <c r="B20" t="s">
        <v>17</v>
      </c>
      <c r="C20">
        <f>IF(SUMPRODUCT(--(E20:T20&lt;&gt;""))=0,400.000000,"N.A.")</f>
        <v>400.0</v>
      </c>
      <c r="D20" t="s">
        <v>18</v>
      </c>
    </row>
    <row r="21" spans="1:20">
      <c r="A21" t="str">
        <f>'Population Definitions'!$A$5</f>
        <v>Population 4</v>
      </c>
      <c r="B21" t="s">
        <v>17</v>
      </c>
      <c r="C21">
        <f>IF(SUMPRODUCT(--(E21:T21&lt;&gt;""))=0,400.000000,"N.A.")</f>
        <v>400.0</v>
      </c>
      <c r="D21" t="s">
        <v>18</v>
      </c>
    </row>
    <row r="22" spans="1:20">
      <c r="A22" t="str">
        <f>'Population Definitions'!$A$6</f>
        <v>Population 5</v>
      </c>
      <c r="B22" t="s">
        <v>17</v>
      </c>
      <c r="C22">
        <f>IF(SUMPRODUCT(--(E22:T22&lt;&gt;""))=0,400.000000,"N.A.")</f>
        <v>400.0</v>
      </c>
      <c r="D22" t="s">
        <v>18</v>
      </c>
    </row>
    <row r="23" spans="1:20">
      <c r="A23" t="str">
        <f>'Population Definitions'!$A$7</f>
        <v>Population 6</v>
      </c>
      <c r="B23" t="s">
        <v>17</v>
      </c>
      <c r="C23">
        <f>IF(SUMPRODUCT(--(E23:T23&lt;&gt;""))=0,400.000000,"N.A.")</f>
        <v>400.0</v>
      </c>
      <c r="D23" t="s">
        <v>18</v>
      </c>
    </row>
    <row r="25" spans="1:20">
      <c r="A25" t="s">
        <v>46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17</v>
      </c>
      <c r="C26">
        <f>IF(SUMPRODUCT(--(E26:T26&lt;&gt;""))=0,500.000000,"N.A.")</f>
        <v>500.0</v>
      </c>
      <c r="D26" t="s">
        <v>18</v>
      </c>
    </row>
    <row r="27" spans="1:20">
      <c r="A27" t="str">
        <f>'Population Definitions'!$A$3</f>
        <v>Population 2</v>
      </c>
      <c r="B27" t="s">
        <v>17</v>
      </c>
      <c r="C27">
        <f>IF(SUMPRODUCT(--(E27:T27&lt;&gt;""))=0,500.000000,"N.A.")</f>
        <v>500.0</v>
      </c>
      <c r="D27" t="s">
        <v>18</v>
      </c>
    </row>
    <row r="28" spans="1:20">
      <c r="A28" t="str">
        <f>'Population Definitions'!$A$4</f>
        <v>Population 3</v>
      </c>
      <c r="B28" t="s">
        <v>17</v>
      </c>
      <c r="C28">
        <f>IF(SUMPRODUCT(--(E28:T28&lt;&gt;""))=0,500.000000,"N.A.")</f>
        <v>500.0</v>
      </c>
      <c r="D28" t="s">
        <v>18</v>
      </c>
    </row>
    <row r="29" spans="1:20">
      <c r="A29" t="str">
        <f>'Population Definitions'!$A$5</f>
        <v>Population 4</v>
      </c>
      <c r="B29" t="s">
        <v>17</v>
      </c>
      <c r="C29">
        <f>IF(SUMPRODUCT(--(E29:T29&lt;&gt;""))=0,500.000000,"N.A.")</f>
        <v>500.0</v>
      </c>
      <c r="D29" t="s">
        <v>18</v>
      </c>
    </row>
    <row r="30" spans="1:20">
      <c r="A30" t="str">
        <f>'Population Definitions'!$A$6</f>
        <v>Population 5</v>
      </c>
      <c r="B30" t="s">
        <v>17</v>
      </c>
      <c r="C30">
        <f>IF(SUMPRODUCT(--(E30:T30&lt;&gt;""))=0,500.000000,"N.A.")</f>
        <v>500.0</v>
      </c>
      <c r="D30" t="s">
        <v>18</v>
      </c>
    </row>
    <row r="31" spans="1:20">
      <c r="A31" t="str">
        <f>'Population Definitions'!$A$7</f>
        <v>Population 6</v>
      </c>
      <c r="B31" t="s">
        <v>17</v>
      </c>
      <c r="C31">
        <f>IF(SUMPRODUCT(--(E31:T31&lt;&gt;""))=0,500.000000,"N.A.")</f>
        <v>500.0</v>
      </c>
      <c r="D31" t="s">
        <v>18</v>
      </c>
    </row>
    <row r="33" spans="1:20">
      <c r="A33" t="s">
        <v>54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17</v>
      </c>
      <c r="C34">
        <f>IF(SUMPRODUCT(--(E34:T34&lt;&gt;""))=0,0.000000,"N.A.")</f>
        <v>0.0</v>
      </c>
      <c r="D34" t="s">
        <v>18</v>
      </c>
    </row>
    <row r="35" spans="1:20">
      <c r="A35" t="str">
        <f>'Population Definitions'!$A$3</f>
        <v>Population 2</v>
      </c>
      <c r="B35" t="s">
        <v>17</v>
      </c>
      <c r="C35">
        <f>IF(SUMPRODUCT(--(E35:T35&lt;&gt;""))=0,0.000000,"N.A.")</f>
        <v>0.0</v>
      </c>
      <c r="D35" t="s">
        <v>18</v>
      </c>
    </row>
    <row r="36" spans="1:20">
      <c r="A36" t="str">
        <f>'Population Definitions'!$A$4</f>
        <v>Population 3</v>
      </c>
      <c r="B36" t="s">
        <v>17</v>
      </c>
      <c r="C36">
        <f>IF(SUMPRODUCT(--(E36:T36&lt;&gt;""))=0,0.000000,"N.A.")</f>
        <v>0.0</v>
      </c>
      <c r="D36" t="s">
        <v>18</v>
      </c>
    </row>
    <row r="37" spans="1:20">
      <c r="A37" t="str">
        <f>'Population Definitions'!$A$5</f>
        <v>Population 4</v>
      </c>
      <c r="B37" t="s">
        <v>17</v>
      </c>
      <c r="C37">
        <f>IF(SUMPRODUCT(--(E37:T37&lt;&gt;""))=0,0.000000,"N.A.")</f>
        <v>0.0</v>
      </c>
      <c r="D37" t="s">
        <v>18</v>
      </c>
    </row>
    <row r="38" spans="1:20">
      <c r="A38" t="str">
        <f>'Population Definitions'!$A$6</f>
        <v>Population 5</v>
      </c>
      <c r="B38" t="s">
        <v>17</v>
      </c>
      <c r="C38">
        <f>IF(SUMPRODUCT(--(E38:T38&lt;&gt;""))=0,0.000000,"N.A.")</f>
        <v>0.0</v>
      </c>
      <c r="D38" t="s">
        <v>18</v>
      </c>
    </row>
    <row r="39" spans="1:20">
      <c r="A39" t="str">
        <f>'Population Definitions'!$A$7</f>
        <v>Population 6</v>
      </c>
      <c r="B39" t="s">
        <v>17</v>
      </c>
      <c r="C39">
        <f>IF(SUMPRODUCT(--(E39:T39&lt;&gt;""))=0,0.000000,"N.A.")</f>
        <v>0.0</v>
      </c>
      <c r="D39" t="s">
        <v>18</v>
      </c>
    </row>
    <row r="41" spans="1:20">
      <c r="A41" t="s">
        <v>62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17</v>
      </c>
      <c r="C42">
        <f>IF(SUMPRODUCT(--(E42:T42&lt;&gt;""))=0,200.000000,"N.A.")</f>
        <v>200.0</v>
      </c>
      <c r="D42" t="s">
        <v>18</v>
      </c>
    </row>
    <row r="43" spans="1:20">
      <c r="A43" t="str">
        <f>'Population Definitions'!$A$3</f>
        <v>Population 2</v>
      </c>
      <c r="B43" t="s">
        <v>17</v>
      </c>
      <c r="C43">
        <f>IF(SUMPRODUCT(--(E43:T43&lt;&gt;""))=0,200.000000,"N.A.")</f>
        <v>200.0</v>
      </c>
      <c r="D43" t="s">
        <v>18</v>
      </c>
    </row>
    <row r="44" spans="1:20">
      <c r="A44" t="str">
        <f>'Population Definitions'!$A$4</f>
        <v>Population 3</v>
      </c>
      <c r="B44" t="s">
        <v>17</v>
      </c>
      <c r="C44">
        <f>IF(SUMPRODUCT(--(E44:T44&lt;&gt;""))=0,200.000000,"N.A.")</f>
        <v>200.0</v>
      </c>
      <c r="D44" t="s">
        <v>18</v>
      </c>
    </row>
    <row r="45" spans="1:20">
      <c r="A45" t="str">
        <f>'Population Definitions'!$A$5</f>
        <v>Population 4</v>
      </c>
      <c r="B45" t="s">
        <v>17</v>
      </c>
      <c r="C45">
        <f>IF(SUMPRODUCT(--(E45:T45&lt;&gt;""))=0,200.000000,"N.A.")</f>
        <v>200.0</v>
      </c>
      <c r="D45" t="s">
        <v>18</v>
      </c>
    </row>
    <row r="46" spans="1:20">
      <c r="A46" t="str">
        <f>'Population Definitions'!$A$6</f>
        <v>Population 5</v>
      </c>
      <c r="B46" t="s">
        <v>17</v>
      </c>
      <c r="C46">
        <f>IF(SUMPRODUCT(--(E46:T46&lt;&gt;""))=0,200.000000,"N.A.")</f>
        <v>200.0</v>
      </c>
      <c r="D46" t="s">
        <v>18</v>
      </c>
    </row>
    <row r="47" spans="1:20">
      <c r="A47" t="str">
        <f>'Population Definitions'!$A$7</f>
        <v>Population 6</v>
      </c>
      <c r="B47" t="s">
        <v>17</v>
      </c>
      <c r="C47">
        <f>IF(SUMPRODUCT(--(E47:T47&lt;&gt;""))=0,200.000000,"N.A.")</f>
        <v>200.0</v>
      </c>
      <c r="D47" t="s">
        <v>18</v>
      </c>
    </row>
    <row r="49" spans="1:20">
      <c r="A49" t="s">
        <v>70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17</v>
      </c>
      <c r="C50">
        <f>IF(SUMPRODUCT(--(E50:T50&lt;&gt;""))=0,200.000000,"N.A.")</f>
        <v>200.0</v>
      </c>
      <c r="D50" t="s">
        <v>18</v>
      </c>
    </row>
    <row r="51" spans="1:20">
      <c r="A51" t="str">
        <f>'Population Definitions'!$A$3</f>
        <v>Population 2</v>
      </c>
      <c r="B51" t="s">
        <v>17</v>
      </c>
      <c r="C51">
        <f>IF(SUMPRODUCT(--(E51:T51&lt;&gt;""))=0,200.000000,"N.A.")</f>
        <v>200.0</v>
      </c>
      <c r="D51" t="s">
        <v>18</v>
      </c>
    </row>
    <row r="52" spans="1:20">
      <c r="A52" t="str">
        <f>'Population Definitions'!$A$4</f>
        <v>Population 3</v>
      </c>
      <c r="B52" t="s">
        <v>17</v>
      </c>
      <c r="C52">
        <f>IF(SUMPRODUCT(--(E52:T52&lt;&gt;""))=0,200.000000,"N.A.")</f>
        <v>200.0</v>
      </c>
      <c r="D52" t="s">
        <v>18</v>
      </c>
    </row>
    <row r="53" spans="1:20">
      <c r="A53" t="str">
        <f>'Population Definitions'!$A$5</f>
        <v>Population 4</v>
      </c>
      <c r="B53" t="s">
        <v>17</v>
      </c>
      <c r="C53">
        <f>IF(SUMPRODUCT(--(E53:T53&lt;&gt;""))=0,200.000000,"N.A.")</f>
        <v>200.0</v>
      </c>
      <c r="D53" t="s">
        <v>18</v>
      </c>
    </row>
    <row r="54" spans="1:20">
      <c r="A54" t="str">
        <f>'Population Definitions'!$A$6</f>
        <v>Population 5</v>
      </c>
      <c r="B54" t="s">
        <v>17</v>
      </c>
      <c r="C54">
        <f>IF(SUMPRODUCT(--(E54:T54&lt;&gt;""))=0,200.000000,"N.A.")</f>
        <v>200.0</v>
      </c>
      <c r="D54" t="s">
        <v>18</v>
      </c>
    </row>
    <row r="55" spans="1:20">
      <c r="A55" t="str">
        <f>'Population Definitions'!$A$7</f>
        <v>Population 6</v>
      </c>
      <c r="B55" t="s">
        <v>17</v>
      </c>
      <c r="C55">
        <f>IF(SUMPRODUCT(--(E55:T55&lt;&gt;""))=0,200.000000,"N.A.")</f>
        <v>200.0</v>
      </c>
      <c r="D55" t="s">
        <v>18</v>
      </c>
    </row>
    <row r="57" spans="1:20">
      <c r="A57" t="s">
        <v>76</v>
      </c>
      <c r="B57" t="s">
        <v>14</v>
      </c>
      <c r="C57" t="s">
        <v>15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Population 1</v>
      </c>
      <c r="B58" t="s">
        <v>17</v>
      </c>
      <c r="C58">
        <f>IF(SUMPRODUCT(--(E58:T58&lt;&gt;""))=0,0.000000,"N.A.")</f>
        <v>0.0</v>
      </c>
      <c r="D58" t="s">
        <v>18</v>
      </c>
    </row>
    <row r="59" spans="1:20">
      <c r="A59" t="str">
        <f>'Population Definitions'!$A$3</f>
        <v>Population 2</v>
      </c>
      <c r="B59" t="s">
        <v>17</v>
      </c>
      <c r="C59">
        <f>IF(SUMPRODUCT(--(E59:T59&lt;&gt;""))=0,0.000000,"N.A.")</f>
        <v>0.0</v>
      </c>
      <c r="D59" t="s">
        <v>18</v>
      </c>
    </row>
    <row r="60" spans="1:20">
      <c r="A60" t="str">
        <f>'Population Definitions'!$A$4</f>
        <v>Population 3</v>
      </c>
      <c r="B60" t="s">
        <v>17</v>
      </c>
      <c r="C60">
        <f>IF(SUMPRODUCT(--(E60:T60&lt;&gt;""))=0,0.000000,"N.A.")</f>
        <v>0.0</v>
      </c>
      <c r="D60" t="s">
        <v>18</v>
      </c>
    </row>
    <row r="61" spans="1:20">
      <c r="A61" t="str">
        <f>'Population Definitions'!$A$5</f>
        <v>Population 4</v>
      </c>
      <c r="B61" t="s">
        <v>17</v>
      </c>
      <c r="C61">
        <f>IF(SUMPRODUCT(--(E61:T61&lt;&gt;""))=0,0.000000,"N.A.")</f>
        <v>0.0</v>
      </c>
      <c r="D61" t="s">
        <v>18</v>
      </c>
    </row>
    <row r="62" spans="1:20">
      <c r="A62" t="str">
        <f>'Population Definitions'!$A$6</f>
        <v>Population 5</v>
      </c>
      <c r="B62" t="s">
        <v>17</v>
      </c>
      <c r="C62">
        <f>IF(SUMPRODUCT(--(E62:T62&lt;&gt;""))=0,0.000000,"N.A.")</f>
        <v>0.0</v>
      </c>
      <c r="D62" t="s">
        <v>18</v>
      </c>
    </row>
    <row r="63" spans="1:20">
      <c r="A63" t="str">
        <f>'Population Definitions'!$A$7</f>
        <v>Population 6</v>
      </c>
      <c r="B63" t="s">
        <v>17</v>
      </c>
      <c r="C63">
        <f>IF(SUMPRODUCT(--(E63:T63&lt;&gt;""))=0,0.000000,"N.A.")</f>
        <v>0.0</v>
      </c>
      <c r="D63" t="s">
        <v>18</v>
      </c>
    </row>
    <row r="65" spans="1:20">
      <c r="A65" t="s">
        <v>81</v>
      </c>
      <c r="B65" t="s">
        <v>14</v>
      </c>
      <c r="C65" t="s">
        <v>15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Population 1</v>
      </c>
      <c r="B66" t="s">
        <v>17</v>
      </c>
      <c r="C66">
        <f>IF(SUMPRODUCT(--(E66:T66&lt;&gt;""))=0,100.000000,"N.A.")</f>
        <v>100.0</v>
      </c>
      <c r="D66" t="s">
        <v>18</v>
      </c>
    </row>
    <row r="67" spans="1:20">
      <c r="A67" t="str">
        <f>'Population Definitions'!$A$3</f>
        <v>Population 2</v>
      </c>
      <c r="B67" t="s">
        <v>17</v>
      </c>
      <c r="C67">
        <f>IF(SUMPRODUCT(--(E67:T67&lt;&gt;""))=0,100.000000,"N.A.")</f>
        <v>100.0</v>
      </c>
      <c r="D67" t="s">
        <v>18</v>
      </c>
    </row>
    <row r="68" spans="1:20">
      <c r="A68" t="str">
        <f>'Population Definitions'!$A$4</f>
        <v>Population 3</v>
      </c>
      <c r="B68" t="s">
        <v>17</v>
      </c>
      <c r="C68">
        <f>IF(SUMPRODUCT(--(E68:T68&lt;&gt;""))=0,100.000000,"N.A.")</f>
        <v>100.0</v>
      </c>
      <c r="D68" t="s">
        <v>18</v>
      </c>
    </row>
    <row r="69" spans="1:20">
      <c r="A69" t="str">
        <f>'Population Definitions'!$A$5</f>
        <v>Population 4</v>
      </c>
      <c r="B69" t="s">
        <v>17</v>
      </c>
      <c r="C69">
        <f>IF(SUMPRODUCT(--(E69:T69&lt;&gt;""))=0,100.000000,"N.A.")</f>
        <v>100.0</v>
      </c>
      <c r="D69" t="s">
        <v>18</v>
      </c>
    </row>
    <row r="70" spans="1:20">
      <c r="A70" t="str">
        <f>'Population Definitions'!$A$6</f>
        <v>Population 5</v>
      </c>
      <c r="B70" t="s">
        <v>17</v>
      </c>
      <c r="C70">
        <f>IF(SUMPRODUCT(--(E70:T70&lt;&gt;""))=0,100.000000,"N.A.")</f>
        <v>100.0</v>
      </c>
      <c r="D70" t="s">
        <v>18</v>
      </c>
    </row>
    <row r="71" spans="1:20">
      <c r="A71" t="str">
        <f>'Population Definitions'!$A$7</f>
        <v>Population 6</v>
      </c>
      <c r="B71" t="s">
        <v>17</v>
      </c>
      <c r="C71">
        <f>IF(SUMPRODUCT(--(E71:T71&lt;&gt;""))=0,100.000000,"N.A.")</f>
        <v>100.0</v>
      </c>
      <c r="D71" t="s">
        <v>18</v>
      </c>
    </row>
    <row r="73" spans="1:20">
      <c r="A73" t="s">
        <v>86</v>
      </c>
      <c r="B73" t="s">
        <v>14</v>
      </c>
      <c r="C73" t="s">
        <v>15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Population 1</v>
      </c>
      <c r="B74" t="s">
        <v>17</v>
      </c>
      <c r="C74">
        <f>IF(SUMPRODUCT(--(E74:T74&lt;&gt;""))=0,100.000000,"N.A.")</f>
        <v>100.0</v>
      </c>
      <c r="D74" t="s">
        <v>18</v>
      </c>
    </row>
    <row r="75" spans="1:20">
      <c r="A75" t="str">
        <f>'Population Definitions'!$A$3</f>
        <v>Population 2</v>
      </c>
      <c r="B75" t="s">
        <v>17</v>
      </c>
      <c r="C75">
        <f>IF(SUMPRODUCT(--(E75:T75&lt;&gt;""))=0,100.000000,"N.A.")</f>
        <v>100.0</v>
      </c>
      <c r="D75" t="s">
        <v>18</v>
      </c>
    </row>
    <row r="76" spans="1:20">
      <c r="A76" t="str">
        <f>'Population Definitions'!$A$4</f>
        <v>Population 3</v>
      </c>
      <c r="B76" t="s">
        <v>17</v>
      </c>
      <c r="C76">
        <f>IF(SUMPRODUCT(--(E76:T76&lt;&gt;""))=0,100.000000,"N.A.")</f>
        <v>100.0</v>
      </c>
      <c r="D76" t="s">
        <v>18</v>
      </c>
    </row>
    <row r="77" spans="1:20">
      <c r="A77" t="str">
        <f>'Population Definitions'!$A$5</f>
        <v>Population 4</v>
      </c>
      <c r="B77" t="s">
        <v>17</v>
      </c>
      <c r="C77">
        <f>IF(SUMPRODUCT(--(E77:T77&lt;&gt;""))=0,100.000000,"N.A.")</f>
        <v>100.0</v>
      </c>
      <c r="D77" t="s">
        <v>18</v>
      </c>
    </row>
    <row r="78" spans="1:20">
      <c r="A78" t="str">
        <f>'Population Definitions'!$A$6</f>
        <v>Population 5</v>
      </c>
      <c r="B78" t="s">
        <v>17</v>
      </c>
      <c r="C78">
        <f>IF(SUMPRODUCT(--(E78:T78&lt;&gt;""))=0,100.000000,"N.A.")</f>
        <v>100.0</v>
      </c>
      <c r="D78" t="s">
        <v>18</v>
      </c>
    </row>
    <row r="79" spans="1:20">
      <c r="A79" t="str">
        <f>'Population Definitions'!$A$7</f>
        <v>Population 6</v>
      </c>
      <c r="B79" t="s">
        <v>17</v>
      </c>
      <c r="C79">
        <f>IF(SUMPRODUCT(--(E79:T79&lt;&gt;""))=0,100.000000,"N.A.")</f>
        <v>100.0</v>
      </c>
      <c r="D79" t="s">
        <v>18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47"/>
  <sheetViews>
    <sheetView workbookViewId="0"/>
  </sheetViews>
  <sheetFormatPr defaultRowHeight="15"/>
  <cols>
    <col min="1" max="1" width="60.7109375" customWidth="1"/>
    <col min="2" max="3" width="10.7109375" customWidth="1"/>
  </cols>
  <sheetData>
    <row r="1" spans="1:20">
      <c r="A1" t="s">
        <v>24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IF(SUMPRODUCT(--(E2:T2&lt;&gt;""))=0,0.961000,"N.A.")</f>
        <v>0.961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IF(SUMPRODUCT(--(E3:T3&lt;&gt;""))=0,0.961000,"N.A.")</f>
        <v>0.961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IF(SUMPRODUCT(--(E4:T4&lt;&gt;""))=0,0.961000,"N.A.")</f>
        <v>0.961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IF(SUMPRODUCT(--(E5:T5&lt;&gt;""))=0,0.961000,"N.A.")</f>
        <v>0.961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IF(SUMPRODUCT(--(E6:T6&lt;&gt;""))=0,0.961000,"N.A.")</f>
        <v>0.961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IF(SUMPRODUCT(--(E7:T7&lt;&gt;""))=0,0.961000,"N.A.")</f>
        <v>0.961</v>
      </c>
      <c r="D7" t="s">
        <v>18</v>
      </c>
    </row>
    <row r="9" spans="1:20">
      <c r="A9" t="s">
        <v>33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IF(SUMPRODUCT(--(E10:T10&lt;&gt;""))=0,0.035295,"N.A.")</f>
        <v>0.035295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IF(SUMPRODUCT(--(E11:T11&lt;&gt;""))=0,0.035295,"N.A.")</f>
        <v>0.035295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IF(SUMPRODUCT(--(E12:T12&lt;&gt;""))=0,0.035295,"N.A.")</f>
        <v>0.035295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IF(SUMPRODUCT(--(E13:T13&lt;&gt;""))=0,0.035295,"N.A.")</f>
        <v>0.035295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IF(SUMPRODUCT(--(E14:T14&lt;&gt;""))=0,0.035295,"N.A.")</f>
        <v>0.035295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IF(SUMPRODUCT(--(E15:T15&lt;&gt;""))=0,0.035295,"N.A.")</f>
        <v>0.035295</v>
      </c>
      <c r="D15" t="s">
        <v>18</v>
      </c>
    </row>
    <row r="17" spans="1:20">
      <c r="A17" t="s">
        <v>42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IF(SUMPRODUCT(--(E18:T18&lt;&gt;""))=0,0.003705,"N.A.")</f>
        <v>0.003705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IF(SUMPRODUCT(--(E19:T19&lt;&gt;""))=0,0.003705,"N.A.")</f>
        <v>0.003705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IF(SUMPRODUCT(--(E20:T20&lt;&gt;""))=0,0.003705,"N.A.")</f>
        <v>0.003705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IF(SUMPRODUCT(--(E21:T21&lt;&gt;""))=0,0.003705,"N.A.")</f>
        <v>0.003705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IF(SUMPRODUCT(--(E22:T22&lt;&gt;""))=0,0.003705,"N.A.")</f>
        <v>0.003705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IF(SUMPRODUCT(--(E23:T23&lt;&gt;""))=0,0.003705,"N.A.")</f>
        <v>0.003705</v>
      </c>
      <c r="D23" t="s">
        <v>18</v>
      </c>
    </row>
    <row r="25" spans="1:20">
      <c r="A25" t="s">
        <v>50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16</v>
      </c>
      <c r="C26">
        <f>IF(SUMPRODUCT(--(E26:T26&lt;&gt;""))=0,0.961000,"N.A.")</f>
        <v>0.961</v>
      </c>
      <c r="D26" t="s">
        <v>18</v>
      </c>
    </row>
    <row r="27" spans="1:20">
      <c r="A27" t="str">
        <f>'Population Definitions'!$A$3</f>
        <v>Population 2</v>
      </c>
      <c r="B27" t="s">
        <v>16</v>
      </c>
      <c r="C27">
        <f>IF(SUMPRODUCT(--(E27:T27&lt;&gt;""))=0,0.961000,"N.A.")</f>
        <v>0.961</v>
      </c>
      <c r="D27" t="s">
        <v>18</v>
      </c>
    </row>
    <row r="28" spans="1:20">
      <c r="A28" t="str">
        <f>'Population Definitions'!$A$4</f>
        <v>Population 3</v>
      </c>
      <c r="B28" t="s">
        <v>16</v>
      </c>
      <c r="C28">
        <f>IF(SUMPRODUCT(--(E28:T28&lt;&gt;""))=0,0.961000,"N.A.")</f>
        <v>0.961</v>
      </c>
      <c r="D28" t="s">
        <v>18</v>
      </c>
    </row>
    <row r="29" spans="1:20">
      <c r="A29" t="str">
        <f>'Population Definitions'!$A$5</f>
        <v>Population 4</v>
      </c>
      <c r="B29" t="s">
        <v>16</v>
      </c>
      <c r="C29">
        <f>IF(SUMPRODUCT(--(E29:T29&lt;&gt;""))=0,0.961000,"N.A.")</f>
        <v>0.961</v>
      </c>
      <c r="D29" t="s">
        <v>18</v>
      </c>
    </row>
    <row r="30" spans="1:20">
      <c r="A30" t="str">
        <f>'Population Definitions'!$A$6</f>
        <v>Population 5</v>
      </c>
      <c r="B30" t="s">
        <v>16</v>
      </c>
      <c r="C30">
        <f>IF(SUMPRODUCT(--(E30:T30&lt;&gt;""))=0,0.961000,"N.A.")</f>
        <v>0.961</v>
      </c>
      <c r="D30" t="s">
        <v>18</v>
      </c>
    </row>
    <row r="31" spans="1:20">
      <c r="A31" t="str">
        <f>'Population Definitions'!$A$7</f>
        <v>Population 6</v>
      </c>
      <c r="B31" t="s">
        <v>16</v>
      </c>
      <c r="C31">
        <f>IF(SUMPRODUCT(--(E31:T31&lt;&gt;""))=0,0.961000,"N.A.")</f>
        <v>0.961</v>
      </c>
      <c r="D31" t="s">
        <v>18</v>
      </c>
    </row>
    <row r="33" spans="1:20">
      <c r="A33" t="s">
        <v>58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IF(SUMPRODUCT(--(E34:T34&lt;&gt;""))=0,0.035295,"N.A.")</f>
        <v>0.035295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IF(SUMPRODUCT(--(E35:T35&lt;&gt;""))=0,0.035295,"N.A.")</f>
        <v>0.035295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IF(SUMPRODUCT(--(E36:T36&lt;&gt;""))=0,0.035295,"N.A.")</f>
        <v>0.035295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IF(SUMPRODUCT(--(E37:T37&lt;&gt;""))=0,0.035295,"N.A.")</f>
        <v>0.035295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IF(SUMPRODUCT(--(E38:T38&lt;&gt;""))=0,0.035295,"N.A.")</f>
        <v>0.035295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IF(SUMPRODUCT(--(E39:T39&lt;&gt;""))=0,0.035295,"N.A.")</f>
        <v>0.035295</v>
      </c>
      <c r="D39" t="s">
        <v>18</v>
      </c>
    </row>
    <row r="41" spans="1:20">
      <c r="A41" t="s">
        <v>66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IF(SUMPRODUCT(--(E42:T42&lt;&gt;""))=0,0.003705,"N.A.")</f>
        <v>0.003705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IF(SUMPRODUCT(--(E43:T43&lt;&gt;""))=0,0.003705,"N.A.")</f>
        <v>0.003705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IF(SUMPRODUCT(--(E44:T44&lt;&gt;""))=0,0.003705,"N.A.")</f>
        <v>0.003705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IF(SUMPRODUCT(--(E45:T45&lt;&gt;""))=0,0.003705,"N.A.")</f>
        <v>0.003705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IF(SUMPRODUCT(--(E46:T46&lt;&gt;""))=0,0.003705,"N.A.")</f>
        <v>0.003705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IF(SUMPRODUCT(--(E47:T47&lt;&gt;""))=0,0.003705,"N.A.")</f>
        <v>0.003705</v>
      </c>
      <c r="D47" t="s">
        <v>18</v>
      </c>
    </row>
  </sheetData>
  <dataValidations count="36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5"/>
  <sheetViews>
    <sheetView workbookViewId="0"/>
  </sheetViews>
  <sheetFormatPr defaultRowHeight="15"/>
  <cols>
    <col min="1" max="1" width="60.7109375" customWidth="1"/>
    <col min="2" max="3" width="10.7109375" customWidth="1"/>
  </cols>
  <sheetData>
    <row r="1" spans="1:20">
      <c r="A1" t="s">
        <v>23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16</v>
      </c>
      <c r="C2">
        <f>IF(SUMPRODUCT(--(E2:T2&lt;&gt;""))=0,0.500000,"N.A.")</f>
        <v>0.5</v>
      </c>
      <c r="D2" t="s">
        <v>18</v>
      </c>
    </row>
    <row r="3" spans="1:20">
      <c r="A3" t="str">
        <f>'Population Definitions'!$A$3</f>
        <v>Population 2</v>
      </c>
      <c r="B3" t="s">
        <v>16</v>
      </c>
      <c r="C3">
        <f>IF(SUMPRODUCT(--(E3:T3&lt;&gt;""))=0,0.500000,"N.A.")</f>
        <v>0.5</v>
      </c>
      <c r="D3" t="s">
        <v>18</v>
      </c>
    </row>
    <row r="4" spans="1:20">
      <c r="A4" t="str">
        <f>'Population Definitions'!$A$4</f>
        <v>Population 3</v>
      </c>
      <c r="B4" t="s">
        <v>16</v>
      </c>
      <c r="C4">
        <f>IF(SUMPRODUCT(--(E4:T4&lt;&gt;""))=0,0.500000,"N.A.")</f>
        <v>0.5</v>
      </c>
      <c r="D4" t="s">
        <v>18</v>
      </c>
    </row>
    <row r="5" spans="1:20">
      <c r="A5" t="str">
        <f>'Population Definitions'!$A$5</f>
        <v>Population 4</v>
      </c>
      <c r="B5" t="s">
        <v>16</v>
      </c>
      <c r="C5">
        <f>IF(SUMPRODUCT(--(E5:T5&lt;&gt;""))=0,0.500000,"N.A.")</f>
        <v>0.5</v>
      </c>
      <c r="D5" t="s">
        <v>18</v>
      </c>
    </row>
    <row r="6" spans="1:20">
      <c r="A6" t="str">
        <f>'Population Definitions'!$A$6</f>
        <v>Population 5</v>
      </c>
      <c r="B6" t="s">
        <v>16</v>
      </c>
      <c r="C6">
        <f>IF(SUMPRODUCT(--(E6:T6&lt;&gt;""))=0,0.500000,"N.A.")</f>
        <v>0.5</v>
      </c>
      <c r="D6" t="s">
        <v>18</v>
      </c>
    </row>
    <row r="7" spans="1:20">
      <c r="A7" t="str">
        <f>'Population Definitions'!$A$7</f>
        <v>Population 6</v>
      </c>
      <c r="B7" t="s">
        <v>16</v>
      </c>
      <c r="C7">
        <f>IF(SUMPRODUCT(--(E7:T7&lt;&gt;""))=0,0.500000,"N.A.")</f>
        <v>0.5</v>
      </c>
      <c r="D7" t="s">
        <v>18</v>
      </c>
    </row>
    <row r="9" spans="1:20">
      <c r="A9" t="s">
        <v>31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IF(SUMPRODUCT(--(E10:T10&lt;&gt;""))=0,0.500000,"N.A.")</f>
        <v>0.5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IF(SUMPRODUCT(--(E11:T11&lt;&gt;""))=0,0.500000,"N.A.")</f>
        <v>0.5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IF(SUMPRODUCT(--(E12:T12&lt;&gt;""))=0,0.500000,"N.A.")</f>
        <v>0.5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IF(SUMPRODUCT(--(E13:T13&lt;&gt;""))=0,0.500000,"N.A.")</f>
        <v>0.5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IF(SUMPRODUCT(--(E14:T14&lt;&gt;""))=0,0.500000,"N.A.")</f>
        <v>0.5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IF(SUMPRODUCT(--(E15:T15&lt;&gt;""))=0,0.500000,"N.A.")</f>
        <v>0.5</v>
      </c>
      <c r="D15" t="s">
        <v>18</v>
      </c>
    </row>
    <row r="17" spans="1:20">
      <c r="A17" t="s">
        <v>40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17</v>
      </c>
      <c r="C18">
        <f>IF(SUMPRODUCT(--(E18:T18&lt;&gt;""))=0,4.000000,"N.A.")</f>
        <v>4.0</v>
      </c>
      <c r="D18" t="s">
        <v>18</v>
      </c>
    </row>
    <row r="19" spans="1:20">
      <c r="A19" t="str">
        <f>'Population Definitions'!$A$3</f>
        <v>Population 2</v>
      </c>
      <c r="B19" t="s">
        <v>17</v>
      </c>
      <c r="C19">
        <f>IF(SUMPRODUCT(--(E19:T19&lt;&gt;""))=0,4.000000,"N.A.")</f>
        <v>4.0</v>
      </c>
      <c r="D19" t="s">
        <v>18</v>
      </c>
    </row>
    <row r="20" spans="1:20">
      <c r="A20" t="str">
        <f>'Population Definitions'!$A$4</f>
        <v>Population 3</v>
      </c>
      <c r="B20" t="s">
        <v>17</v>
      </c>
      <c r="C20">
        <f>IF(SUMPRODUCT(--(E20:T20&lt;&gt;""))=0,4.000000,"N.A.")</f>
        <v>4.0</v>
      </c>
      <c r="D20" t="s">
        <v>18</v>
      </c>
    </row>
    <row r="21" spans="1:20">
      <c r="A21" t="str">
        <f>'Population Definitions'!$A$5</f>
        <v>Population 4</v>
      </c>
      <c r="B21" t="s">
        <v>17</v>
      </c>
      <c r="C21">
        <f>IF(SUMPRODUCT(--(E21:T21&lt;&gt;""))=0,4.000000,"N.A.")</f>
        <v>4.0</v>
      </c>
      <c r="D21" t="s">
        <v>18</v>
      </c>
    </row>
    <row r="22" spans="1:20">
      <c r="A22" t="str">
        <f>'Population Definitions'!$A$6</f>
        <v>Population 5</v>
      </c>
      <c r="B22" t="s">
        <v>17</v>
      </c>
      <c r="C22">
        <f>IF(SUMPRODUCT(--(E22:T22&lt;&gt;""))=0,4.000000,"N.A.")</f>
        <v>4.0</v>
      </c>
      <c r="D22" t="s">
        <v>18</v>
      </c>
    </row>
    <row r="23" spans="1:20">
      <c r="A23" t="str">
        <f>'Population Definitions'!$A$7</f>
        <v>Population 6</v>
      </c>
      <c r="B23" t="s">
        <v>17</v>
      </c>
      <c r="C23">
        <f>IF(SUMPRODUCT(--(E23:T23&lt;&gt;""))=0,4.000000,"N.A.")</f>
        <v>4.0</v>
      </c>
      <c r="D23" t="s">
        <v>18</v>
      </c>
    </row>
    <row r="25" spans="1:20">
      <c r="A25" t="s">
        <v>49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16</v>
      </c>
      <c r="C26">
        <f>IF(SUMPRODUCT(--(E26:T26&lt;&gt;""))=0,0.000000,"N.A.")</f>
        <v>0.0</v>
      </c>
      <c r="D26" t="s">
        <v>18</v>
      </c>
    </row>
    <row r="27" spans="1:20">
      <c r="A27" t="str">
        <f>'Population Definitions'!$A$3</f>
        <v>Population 2</v>
      </c>
      <c r="B27" t="s">
        <v>16</v>
      </c>
      <c r="C27">
        <f>IF(SUMPRODUCT(--(E27:T27&lt;&gt;""))=0,0.000000,"N.A.")</f>
        <v>0.0</v>
      </c>
      <c r="D27" t="s">
        <v>18</v>
      </c>
    </row>
    <row r="28" spans="1:20">
      <c r="A28" t="str">
        <f>'Population Definitions'!$A$4</f>
        <v>Population 3</v>
      </c>
      <c r="B28" t="s">
        <v>16</v>
      </c>
      <c r="C28">
        <f>IF(SUMPRODUCT(--(E28:T28&lt;&gt;""))=0,0.000000,"N.A.")</f>
        <v>0.0</v>
      </c>
      <c r="D28" t="s">
        <v>18</v>
      </c>
    </row>
    <row r="29" spans="1:20">
      <c r="A29" t="str">
        <f>'Population Definitions'!$A$5</f>
        <v>Population 4</v>
      </c>
      <c r="B29" t="s">
        <v>16</v>
      </c>
      <c r="C29">
        <f>IF(SUMPRODUCT(--(E29:T29&lt;&gt;""))=0,0.000000,"N.A.")</f>
        <v>0.0</v>
      </c>
      <c r="D29" t="s">
        <v>18</v>
      </c>
    </row>
    <row r="30" spans="1:20">
      <c r="A30" t="str">
        <f>'Population Definitions'!$A$6</f>
        <v>Population 5</v>
      </c>
      <c r="B30" t="s">
        <v>16</v>
      </c>
      <c r="C30">
        <f>IF(SUMPRODUCT(--(E30:T30&lt;&gt;""))=0,0.000000,"N.A.")</f>
        <v>0.0</v>
      </c>
      <c r="D30" t="s">
        <v>18</v>
      </c>
    </row>
    <row r="31" spans="1:20">
      <c r="A31" t="str">
        <f>'Population Definitions'!$A$7</f>
        <v>Population 6</v>
      </c>
      <c r="B31" t="s">
        <v>16</v>
      </c>
      <c r="C31">
        <f>IF(SUMPRODUCT(--(E31:T31&lt;&gt;""))=0,0.000000,"N.A.")</f>
        <v>0.0</v>
      </c>
      <c r="D31" t="s">
        <v>18</v>
      </c>
    </row>
    <row r="33" spans="1:20">
      <c r="A33" t="s">
        <v>57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IF(SUMPRODUCT(--(E34:T34&lt;&gt;""))=0,0.220000,"N.A.")</f>
        <v>0.22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IF(SUMPRODUCT(--(E35:T35&lt;&gt;""))=0,0.220000,"N.A.")</f>
        <v>0.22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IF(SUMPRODUCT(--(E36:T36&lt;&gt;""))=0,0.220000,"N.A.")</f>
        <v>0.22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IF(SUMPRODUCT(--(E37:T37&lt;&gt;""))=0,0.220000,"N.A.")</f>
        <v>0.22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IF(SUMPRODUCT(--(E38:T38&lt;&gt;""))=0,0.220000,"N.A.")</f>
        <v>0.22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IF(SUMPRODUCT(--(E39:T39&lt;&gt;""))=0,0.220000,"N.A.")</f>
        <v>0.22</v>
      </c>
      <c r="D39" t="s">
        <v>18</v>
      </c>
    </row>
    <row r="41" spans="1:20">
      <c r="A41" t="s">
        <v>65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IF(SUMPRODUCT(--(E42:T42&lt;&gt;""))=0,1.000000,"N.A.")</f>
        <v>1.0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IF(SUMPRODUCT(--(E43:T43&lt;&gt;""))=0,1.000000,"N.A.")</f>
        <v>1.0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IF(SUMPRODUCT(--(E44:T44&lt;&gt;""))=0,1.000000,"N.A.")</f>
        <v>1.0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IF(SUMPRODUCT(--(E45:T45&lt;&gt;""))=0,1.000000,"N.A.")</f>
        <v>1.0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IF(SUMPRODUCT(--(E46:T46&lt;&gt;""))=0,1.000000,"N.A.")</f>
        <v>1.0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IF(SUMPRODUCT(--(E47:T47&lt;&gt;""))=0,1.000000,"N.A.")</f>
        <v>1.0</v>
      </c>
      <c r="D47" t="s">
        <v>18</v>
      </c>
    </row>
    <row r="49" spans="1:20">
      <c r="A49" t="s">
        <v>72</v>
      </c>
      <c r="B49" t="s">
        <v>14</v>
      </c>
      <c r="C49" t="s">
        <v>15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Population 1</v>
      </c>
      <c r="B50" t="s">
        <v>16</v>
      </c>
      <c r="C50">
        <f>IF(SUMPRODUCT(--(E50:T50&lt;&gt;""))=0,1.000000,"N.A.")</f>
        <v>1.0</v>
      </c>
      <c r="D50" t="s">
        <v>18</v>
      </c>
    </row>
    <row r="51" spans="1:20">
      <c r="A51" t="str">
        <f>'Population Definitions'!$A$3</f>
        <v>Population 2</v>
      </c>
      <c r="B51" t="s">
        <v>16</v>
      </c>
      <c r="C51">
        <f>IF(SUMPRODUCT(--(E51:T51&lt;&gt;""))=0,1.000000,"N.A.")</f>
        <v>1.0</v>
      </c>
      <c r="D51" t="s">
        <v>18</v>
      </c>
    </row>
    <row r="52" spans="1:20">
      <c r="A52" t="str">
        <f>'Population Definitions'!$A$4</f>
        <v>Population 3</v>
      </c>
      <c r="B52" t="s">
        <v>16</v>
      </c>
      <c r="C52">
        <f>IF(SUMPRODUCT(--(E52:T52&lt;&gt;""))=0,1.000000,"N.A.")</f>
        <v>1.0</v>
      </c>
      <c r="D52" t="s">
        <v>18</v>
      </c>
    </row>
    <row r="53" spans="1:20">
      <c r="A53" t="str">
        <f>'Population Definitions'!$A$5</f>
        <v>Population 4</v>
      </c>
      <c r="B53" t="s">
        <v>16</v>
      </c>
      <c r="C53">
        <f>IF(SUMPRODUCT(--(E53:T53&lt;&gt;""))=0,1.000000,"N.A.")</f>
        <v>1.0</v>
      </c>
      <c r="D53" t="s">
        <v>18</v>
      </c>
    </row>
    <row r="54" spans="1:20">
      <c r="A54" t="str">
        <f>'Population Definitions'!$A$6</f>
        <v>Population 5</v>
      </c>
      <c r="B54" t="s">
        <v>16</v>
      </c>
      <c r="C54">
        <f>IF(SUMPRODUCT(--(E54:T54&lt;&gt;""))=0,1.000000,"N.A.")</f>
        <v>1.0</v>
      </c>
      <c r="D54" t="s">
        <v>18</v>
      </c>
    </row>
    <row r="55" spans="1:20">
      <c r="A55" t="str">
        <f>'Population Definitions'!$A$7</f>
        <v>Population 6</v>
      </c>
      <c r="B55" t="s">
        <v>16</v>
      </c>
      <c r="C55">
        <f>IF(SUMPRODUCT(--(E55:T55&lt;&gt;""))=0,1.000000,"N.A.")</f>
        <v>1.0</v>
      </c>
      <c r="D55" t="s">
        <v>18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7"/>
  <sheetViews>
    <sheetView workbookViewId="0"/>
  </sheetViews>
  <sheetFormatPr defaultRowHeight="15"/>
  <cols>
    <col min="1" max="1" width="60.7109375" customWidth="1"/>
    <col min="2" max="3" width="10.7109375" customWidth="1"/>
  </cols>
  <sheetData>
    <row r="1" spans="1:20">
      <c r="A1" t="s">
        <v>19</v>
      </c>
      <c r="B1" t="s">
        <v>14</v>
      </c>
      <c r="C1" t="s">
        <v>15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Population 1</v>
      </c>
      <c r="B2" t="s">
        <v>17</v>
      </c>
      <c r="C2">
        <f>IF(SUMPRODUCT(--(E2:T2&lt;&gt;""))=0,50.000000,"N.A.")</f>
        <v>50.0</v>
      </c>
      <c r="D2" t="s">
        <v>18</v>
      </c>
    </row>
    <row r="3" spans="1:20">
      <c r="A3" t="str">
        <f>'Population Definitions'!$A$3</f>
        <v>Population 2</v>
      </c>
      <c r="B3" t="s">
        <v>17</v>
      </c>
      <c r="C3">
        <f>IF(SUMPRODUCT(--(E3:T3&lt;&gt;""))=0,50.000000,"N.A.")</f>
        <v>50.0</v>
      </c>
      <c r="D3" t="s">
        <v>18</v>
      </c>
    </row>
    <row r="4" spans="1:20">
      <c r="A4" t="str">
        <f>'Population Definitions'!$A$4</f>
        <v>Population 3</v>
      </c>
      <c r="B4" t="s">
        <v>17</v>
      </c>
      <c r="C4">
        <f>IF(SUMPRODUCT(--(E4:T4&lt;&gt;""))=0,50.000000,"N.A.")</f>
        <v>50.0</v>
      </c>
      <c r="D4" t="s">
        <v>18</v>
      </c>
    </row>
    <row r="5" spans="1:20">
      <c r="A5" t="str">
        <f>'Population Definitions'!$A$5</f>
        <v>Population 4</v>
      </c>
      <c r="B5" t="s">
        <v>17</v>
      </c>
      <c r="C5">
        <f>IF(SUMPRODUCT(--(E5:T5&lt;&gt;""))=0,50.000000,"N.A.")</f>
        <v>50.0</v>
      </c>
      <c r="D5" t="s">
        <v>18</v>
      </c>
    </row>
    <row r="6" spans="1:20">
      <c r="A6" t="str">
        <f>'Population Definitions'!$A$6</f>
        <v>Population 5</v>
      </c>
      <c r="B6" t="s">
        <v>17</v>
      </c>
      <c r="C6">
        <f>IF(SUMPRODUCT(--(E6:T6&lt;&gt;""))=0,50.000000,"N.A.")</f>
        <v>50.0</v>
      </c>
      <c r="D6" t="s">
        <v>18</v>
      </c>
    </row>
    <row r="7" spans="1:20">
      <c r="A7" t="str">
        <f>'Population Definitions'!$A$7</f>
        <v>Population 6</v>
      </c>
      <c r="B7" t="s">
        <v>17</v>
      </c>
      <c r="C7">
        <f>IF(SUMPRODUCT(--(E7:T7&lt;&gt;""))=0,50.000000,"N.A.")</f>
        <v>50.0</v>
      </c>
      <c r="D7" t="s">
        <v>18</v>
      </c>
    </row>
    <row r="9" spans="1:20">
      <c r="A9" t="s">
        <v>30</v>
      </c>
      <c r="B9" t="s">
        <v>14</v>
      </c>
      <c r="C9" t="s">
        <v>15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Population 1</v>
      </c>
      <c r="B10" t="s">
        <v>16</v>
      </c>
      <c r="C10">
        <f>IF(SUMPRODUCT(--(E10:T10&lt;&gt;""))=0,0.000000,"N.A.")</f>
        <v>0.0</v>
      </c>
      <c r="D10" t="s">
        <v>18</v>
      </c>
    </row>
    <row r="11" spans="1:20">
      <c r="A11" t="str">
        <f>'Population Definitions'!$A$3</f>
        <v>Population 2</v>
      </c>
      <c r="B11" t="s">
        <v>16</v>
      </c>
      <c r="C11">
        <f>IF(SUMPRODUCT(--(E11:T11&lt;&gt;""))=0,0.000000,"N.A.")</f>
        <v>0.0</v>
      </c>
      <c r="D11" t="s">
        <v>18</v>
      </c>
    </row>
    <row r="12" spans="1:20">
      <c r="A12" t="str">
        <f>'Population Definitions'!$A$4</f>
        <v>Population 3</v>
      </c>
      <c r="B12" t="s">
        <v>16</v>
      </c>
      <c r="C12">
        <f>IF(SUMPRODUCT(--(E12:T12&lt;&gt;""))=0,0.000000,"N.A.")</f>
        <v>0.0</v>
      </c>
      <c r="D12" t="s">
        <v>18</v>
      </c>
    </row>
    <row r="13" spans="1:20">
      <c r="A13" t="str">
        <f>'Population Definitions'!$A$5</f>
        <v>Population 4</v>
      </c>
      <c r="B13" t="s">
        <v>16</v>
      </c>
      <c r="C13">
        <f>IF(SUMPRODUCT(--(E13:T13&lt;&gt;""))=0,0.000000,"N.A.")</f>
        <v>0.0</v>
      </c>
      <c r="D13" t="s">
        <v>18</v>
      </c>
    </row>
    <row r="14" spans="1:20">
      <c r="A14" t="str">
        <f>'Population Definitions'!$A$6</f>
        <v>Population 5</v>
      </c>
      <c r="B14" t="s">
        <v>16</v>
      </c>
      <c r="C14">
        <f>IF(SUMPRODUCT(--(E14:T14&lt;&gt;""))=0,0.000000,"N.A.")</f>
        <v>0.0</v>
      </c>
      <c r="D14" t="s">
        <v>18</v>
      </c>
    </row>
    <row r="15" spans="1:20">
      <c r="A15" t="str">
        <f>'Population Definitions'!$A$7</f>
        <v>Population 6</v>
      </c>
      <c r="B15" t="s">
        <v>16</v>
      </c>
      <c r="C15">
        <f>IF(SUMPRODUCT(--(E15:T15&lt;&gt;""))=0,0.000000,"N.A.")</f>
        <v>0.0</v>
      </c>
      <c r="D15" t="s">
        <v>18</v>
      </c>
    </row>
    <row r="17" spans="1:20">
      <c r="A17" t="s">
        <v>39</v>
      </c>
      <c r="B17" t="s">
        <v>14</v>
      </c>
      <c r="C17" t="s">
        <v>15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Population 1</v>
      </c>
      <c r="B18" t="s">
        <v>16</v>
      </c>
      <c r="C18">
        <f>IF(SUMPRODUCT(--(E18:T18&lt;&gt;""))=0,0.000000,"N.A.")</f>
        <v>0.0</v>
      </c>
      <c r="D18" t="s">
        <v>18</v>
      </c>
    </row>
    <row r="19" spans="1:20">
      <c r="A19" t="str">
        <f>'Population Definitions'!$A$3</f>
        <v>Population 2</v>
      </c>
      <c r="B19" t="s">
        <v>16</v>
      </c>
      <c r="C19">
        <f>IF(SUMPRODUCT(--(E19:T19&lt;&gt;""))=0,0.000000,"N.A.")</f>
        <v>0.0</v>
      </c>
      <c r="D19" t="s">
        <v>18</v>
      </c>
    </row>
    <row r="20" spans="1:20">
      <c r="A20" t="str">
        <f>'Population Definitions'!$A$4</f>
        <v>Population 3</v>
      </c>
      <c r="B20" t="s">
        <v>16</v>
      </c>
      <c r="C20">
        <f>IF(SUMPRODUCT(--(E20:T20&lt;&gt;""))=0,0.000000,"N.A.")</f>
        <v>0.0</v>
      </c>
      <c r="D20" t="s">
        <v>18</v>
      </c>
    </row>
    <row r="21" spans="1:20">
      <c r="A21" t="str">
        <f>'Population Definitions'!$A$5</f>
        <v>Population 4</v>
      </c>
      <c r="B21" t="s">
        <v>16</v>
      </c>
      <c r="C21">
        <f>IF(SUMPRODUCT(--(E21:T21&lt;&gt;""))=0,0.000000,"N.A.")</f>
        <v>0.0</v>
      </c>
      <c r="D21" t="s">
        <v>18</v>
      </c>
    </row>
    <row r="22" spans="1:20">
      <c r="A22" t="str">
        <f>'Population Definitions'!$A$6</f>
        <v>Population 5</v>
      </c>
      <c r="B22" t="s">
        <v>16</v>
      </c>
      <c r="C22">
        <f>IF(SUMPRODUCT(--(E22:T22&lt;&gt;""))=0,0.000000,"N.A.")</f>
        <v>0.0</v>
      </c>
      <c r="D22" t="s">
        <v>18</v>
      </c>
    </row>
    <row r="23" spans="1:20">
      <c r="A23" t="str">
        <f>'Population Definitions'!$A$7</f>
        <v>Population 6</v>
      </c>
      <c r="B23" t="s">
        <v>16</v>
      </c>
      <c r="C23">
        <f>IF(SUMPRODUCT(--(E23:T23&lt;&gt;""))=0,0.000000,"N.A.")</f>
        <v>0.0</v>
      </c>
      <c r="D23" t="s">
        <v>18</v>
      </c>
    </row>
    <row r="25" spans="1:20">
      <c r="A25" t="s">
        <v>48</v>
      </c>
      <c r="B25" t="s">
        <v>14</v>
      </c>
      <c r="C25" t="s">
        <v>15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Population 1</v>
      </c>
      <c r="B26" t="s">
        <v>16</v>
      </c>
      <c r="C26">
        <f>IF(SUMPRODUCT(--(E26:T26&lt;&gt;""))=0,0.000000,"N.A.")</f>
        <v>0.0</v>
      </c>
      <c r="D26" t="s">
        <v>18</v>
      </c>
    </row>
    <row r="27" spans="1:20">
      <c r="A27" t="str">
        <f>'Population Definitions'!$A$3</f>
        <v>Population 2</v>
      </c>
      <c r="B27" t="s">
        <v>16</v>
      </c>
      <c r="C27">
        <f>IF(SUMPRODUCT(--(E27:T27&lt;&gt;""))=0,0.000000,"N.A.")</f>
        <v>0.0</v>
      </c>
      <c r="D27" t="s">
        <v>18</v>
      </c>
    </row>
    <row r="28" spans="1:20">
      <c r="A28" t="str">
        <f>'Population Definitions'!$A$4</f>
        <v>Population 3</v>
      </c>
      <c r="B28" t="s">
        <v>16</v>
      </c>
      <c r="C28">
        <f>IF(SUMPRODUCT(--(E28:T28&lt;&gt;""))=0,0.000000,"N.A.")</f>
        <v>0.0</v>
      </c>
      <c r="D28" t="s">
        <v>18</v>
      </c>
    </row>
    <row r="29" spans="1:20">
      <c r="A29" t="str">
        <f>'Population Definitions'!$A$5</f>
        <v>Population 4</v>
      </c>
      <c r="B29" t="s">
        <v>16</v>
      </c>
      <c r="C29">
        <f>IF(SUMPRODUCT(--(E29:T29&lt;&gt;""))=0,0.000000,"N.A.")</f>
        <v>0.0</v>
      </c>
      <c r="D29" t="s">
        <v>18</v>
      </c>
    </row>
    <row r="30" spans="1:20">
      <c r="A30" t="str">
        <f>'Population Definitions'!$A$6</f>
        <v>Population 5</v>
      </c>
      <c r="B30" t="s">
        <v>16</v>
      </c>
      <c r="C30">
        <f>IF(SUMPRODUCT(--(E30:T30&lt;&gt;""))=0,0.000000,"N.A.")</f>
        <v>0.0</v>
      </c>
      <c r="D30" t="s">
        <v>18</v>
      </c>
    </row>
    <row r="31" spans="1:20">
      <c r="A31" t="str">
        <f>'Population Definitions'!$A$7</f>
        <v>Population 6</v>
      </c>
      <c r="B31" t="s">
        <v>16</v>
      </c>
      <c r="C31">
        <f>IF(SUMPRODUCT(--(E31:T31&lt;&gt;""))=0,0.000000,"N.A.")</f>
        <v>0.0</v>
      </c>
      <c r="D31" t="s">
        <v>18</v>
      </c>
    </row>
    <row r="33" spans="1:20">
      <c r="A33" t="s">
        <v>56</v>
      </c>
      <c r="B33" t="s">
        <v>14</v>
      </c>
      <c r="C33" t="s">
        <v>15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Population 1</v>
      </c>
      <c r="B34" t="s">
        <v>16</v>
      </c>
      <c r="C34">
        <f>IF(SUMPRODUCT(--(E34:T34&lt;&gt;""))=0,0.000000,"N.A.")</f>
        <v>0.0</v>
      </c>
      <c r="D34" t="s">
        <v>18</v>
      </c>
    </row>
    <row r="35" spans="1:20">
      <c r="A35" t="str">
        <f>'Population Definitions'!$A$3</f>
        <v>Population 2</v>
      </c>
      <c r="B35" t="s">
        <v>16</v>
      </c>
      <c r="C35">
        <f>IF(SUMPRODUCT(--(E35:T35&lt;&gt;""))=0,0.000000,"N.A.")</f>
        <v>0.0</v>
      </c>
      <c r="D35" t="s">
        <v>18</v>
      </c>
    </row>
    <row r="36" spans="1:20">
      <c r="A36" t="str">
        <f>'Population Definitions'!$A$4</f>
        <v>Population 3</v>
      </c>
      <c r="B36" t="s">
        <v>16</v>
      </c>
      <c r="C36">
        <f>IF(SUMPRODUCT(--(E36:T36&lt;&gt;""))=0,0.000000,"N.A.")</f>
        <v>0.0</v>
      </c>
      <c r="D36" t="s">
        <v>18</v>
      </c>
    </row>
    <row r="37" spans="1:20">
      <c r="A37" t="str">
        <f>'Population Definitions'!$A$5</f>
        <v>Population 4</v>
      </c>
      <c r="B37" t="s">
        <v>16</v>
      </c>
      <c r="C37">
        <f>IF(SUMPRODUCT(--(E37:T37&lt;&gt;""))=0,0.000000,"N.A.")</f>
        <v>0.0</v>
      </c>
      <c r="D37" t="s">
        <v>18</v>
      </c>
    </row>
    <row r="38" spans="1:20">
      <c r="A38" t="str">
        <f>'Population Definitions'!$A$6</f>
        <v>Population 5</v>
      </c>
      <c r="B38" t="s">
        <v>16</v>
      </c>
      <c r="C38">
        <f>IF(SUMPRODUCT(--(E38:T38&lt;&gt;""))=0,0.000000,"N.A.")</f>
        <v>0.0</v>
      </c>
      <c r="D38" t="s">
        <v>18</v>
      </c>
    </row>
    <row r="39" spans="1:20">
      <c r="A39" t="str">
        <f>'Population Definitions'!$A$7</f>
        <v>Population 6</v>
      </c>
      <c r="B39" t="s">
        <v>16</v>
      </c>
      <c r="C39">
        <f>IF(SUMPRODUCT(--(E39:T39&lt;&gt;""))=0,0.000000,"N.A.")</f>
        <v>0.0</v>
      </c>
      <c r="D39" t="s">
        <v>18</v>
      </c>
    </row>
    <row r="41" spans="1:20">
      <c r="A41" t="s">
        <v>64</v>
      </c>
      <c r="B41" t="s">
        <v>14</v>
      </c>
      <c r="C41" t="s">
        <v>15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Population 1</v>
      </c>
      <c r="B42" t="s">
        <v>16</v>
      </c>
      <c r="C42">
        <f>IF(SUMPRODUCT(--(E42:T42&lt;&gt;""))=0,0.000000,"N.A.")</f>
        <v>0.0</v>
      </c>
      <c r="D42" t="s">
        <v>18</v>
      </c>
    </row>
    <row r="43" spans="1:20">
      <c r="A43" t="str">
        <f>'Population Definitions'!$A$3</f>
        <v>Population 2</v>
      </c>
      <c r="B43" t="s">
        <v>16</v>
      </c>
      <c r="C43">
        <f>IF(SUMPRODUCT(--(E43:T43&lt;&gt;""))=0,0.000000,"N.A.")</f>
        <v>0.0</v>
      </c>
      <c r="D43" t="s">
        <v>18</v>
      </c>
    </row>
    <row r="44" spans="1:20">
      <c r="A44" t="str">
        <f>'Population Definitions'!$A$4</f>
        <v>Population 3</v>
      </c>
      <c r="B44" t="s">
        <v>16</v>
      </c>
      <c r="C44">
        <f>IF(SUMPRODUCT(--(E44:T44&lt;&gt;""))=0,0.000000,"N.A.")</f>
        <v>0.0</v>
      </c>
      <c r="D44" t="s">
        <v>18</v>
      </c>
    </row>
    <row r="45" spans="1:20">
      <c r="A45" t="str">
        <f>'Population Definitions'!$A$5</f>
        <v>Population 4</v>
      </c>
      <c r="B45" t="s">
        <v>16</v>
      </c>
      <c r="C45">
        <f>IF(SUMPRODUCT(--(E45:T45&lt;&gt;""))=0,0.000000,"N.A.")</f>
        <v>0.0</v>
      </c>
      <c r="D45" t="s">
        <v>18</v>
      </c>
    </row>
    <row r="46" spans="1:20">
      <c r="A46" t="str">
        <f>'Population Definitions'!$A$6</f>
        <v>Population 5</v>
      </c>
      <c r="B46" t="s">
        <v>16</v>
      </c>
      <c r="C46">
        <f>IF(SUMPRODUCT(--(E46:T46&lt;&gt;""))=0,0.000000,"N.A.")</f>
        <v>0.0</v>
      </c>
      <c r="D46" t="s">
        <v>18</v>
      </c>
    </row>
    <row r="47" spans="1:20">
      <c r="A47" t="str">
        <f>'Population Definitions'!$A$7</f>
        <v>Population 6</v>
      </c>
      <c r="B47" t="s">
        <v>16</v>
      </c>
      <c r="C47">
        <f>IF(SUMPRODUCT(--(E47:T47&lt;&gt;""))=0,0.000000,"N.A.")</f>
        <v>0.0</v>
      </c>
      <c r="D47" t="s">
        <v>18</v>
      </c>
    </row>
  </sheetData>
  <dataValidations count="36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 Definitions</vt:lpstr>
      <vt:lpstr>Transfer Definitions</vt:lpstr>
      <vt:lpstr>Transfer Details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2016-12-16T17:25:01Z</dcterms:created>
  <dcterms:modified xsi:type="dcterms:W3CDTF">2016-12-16T17:25:01Z</dcterms:modified>
</cp:coreProperties>
</file>