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520" firstSheet="6" activeTab="6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  <sheet name="Epidemic Characteristics" sheetId="14" r:id="rId14"/>
    <sheet name="Cascade Parameters" sheetId="15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E2" i="9"/>
  <c r="R5" i="5"/>
  <c r="R4" i="5"/>
  <c r="P5" i="5"/>
  <c r="P4" i="5"/>
  <c r="R3" i="5"/>
  <c r="R2" i="5"/>
  <c r="P3" i="5"/>
  <c r="P2" i="5"/>
  <c r="C95" i="13"/>
  <c r="A95" i="13"/>
  <c r="C94" i="13"/>
  <c r="A94" i="13"/>
  <c r="C93" i="13"/>
  <c r="A93" i="13"/>
  <c r="C92" i="13"/>
  <c r="A92" i="13"/>
  <c r="C91" i="13"/>
  <c r="A91" i="13"/>
  <c r="C90" i="13"/>
  <c r="A90" i="13"/>
  <c r="C87" i="13"/>
  <c r="A87" i="13"/>
  <c r="C86" i="13"/>
  <c r="A86" i="13"/>
  <c r="C85" i="13"/>
  <c r="A85" i="13"/>
  <c r="C84" i="13"/>
  <c r="A84" i="13"/>
  <c r="C83" i="13"/>
  <c r="A83" i="13"/>
  <c r="C82" i="13"/>
  <c r="A82" i="13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191" i="11"/>
  <c r="A191" i="11"/>
  <c r="C190" i="11"/>
  <c r="A190" i="11"/>
  <c r="C189" i="11"/>
  <c r="A189" i="11"/>
  <c r="C188" i="11"/>
  <c r="A188" i="11"/>
  <c r="C187" i="11"/>
  <c r="A187" i="11"/>
  <c r="C186" i="11"/>
  <c r="A186" i="11"/>
  <c r="C183" i="11"/>
  <c r="A183" i="11"/>
  <c r="C182" i="11"/>
  <c r="A182" i="11"/>
  <c r="C181" i="11"/>
  <c r="A181" i="11"/>
  <c r="C180" i="11"/>
  <c r="A180" i="11"/>
  <c r="C179" i="11"/>
  <c r="A179" i="11"/>
  <c r="C178" i="11"/>
  <c r="A178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7" i="11"/>
  <c r="A167" i="11"/>
  <c r="C166" i="11"/>
  <c r="A166" i="11"/>
  <c r="C165" i="11"/>
  <c r="A165" i="11"/>
  <c r="C164" i="11"/>
  <c r="A164" i="11"/>
  <c r="C163" i="11"/>
  <c r="A163" i="11"/>
  <c r="C162" i="11"/>
  <c r="A162" i="11"/>
  <c r="C159" i="11"/>
  <c r="A159" i="11"/>
  <c r="C158" i="11"/>
  <c r="A158" i="11"/>
  <c r="C157" i="11"/>
  <c r="A157" i="11"/>
  <c r="C156" i="11"/>
  <c r="A156" i="11"/>
  <c r="C155" i="11"/>
  <c r="A155" i="11"/>
  <c r="C154" i="11"/>
  <c r="A154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C119" i="11"/>
  <c r="A119" i="11"/>
  <c r="C118" i="11"/>
  <c r="A118" i="11"/>
  <c r="C117" i="11"/>
  <c r="A117" i="11"/>
  <c r="C116" i="11"/>
  <c r="A116" i="11"/>
  <c r="C115" i="11"/>
  <c r="A115" i="11"/>
  <c r="C114" i="11"/>
  <c r="A114" i="11"/>
  <c r="C111" i="11"/>
  <c r="A111" i="11"/>
  <c r="C110" i="11"/>
  <c r="A110" i="11"/>
  <c r="C109" i="11"/>
  <c r="A109" i="11"/>
  <c r="C108" i="11"/>
  <c r="A108" i="11"/>
  <c r="C107" i="11"/>
  <c r="A107" i="11"/>
  <c r="C106" i="11"/>
  <c r="A106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5" i="11"/>
  <c r="A95" i="11"/>
  <c r="C94" i="11"/>
  <c r="A94" i="11"/>
  <c r="C93" i="11"/>
  <c r="A93" i="11"/>
  <c r="C92" i="11"/>
  <c r="A92" i="11"/>
  <c r="C91" i="11"/>
  <c r="A91" i="11"/>
  <c r="C90" i="11"/>
  <c r="A90" i="11"/>
  <c r="C87" i="11"/>
  <c r="A87" i="11"/>
  <c r="C86" i="11"/>
  <c r="A86" i="11"/>
  <c r="C85" i="11"/>
  <c r="A85" i="11"/>
  <c r="C84" i="11"/>
  <c r="A84" i="11"/>
  <c r="C83" i="11"/>
  <c r="A83" i="11"/>
  <c r="C82" i="11"/>
  <c r="A82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3" i="11"/>
  <c r="A63" i="11"/>
  <c r="C62" i="11"/>
  <c r="A62" i="11"/>
  <c r="C61" i="11"/>
  <c r="A61" i="11"/>
  <c r="C60" i="11"/>
  <c r="A60" i="11"/>
  <c r="C59" i="11"/>
  <c r="A59" i="11"/>
  <c r="C58" i="11"/>
  <c r="A58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47" i="9"/>
  <c r="A47" i="9"/>
  <c r="C46" i="9"/>
  <c r="A46" i="9"/>
  <c r="C45" i="9"/>
  <c r="A45" i="9"/>
  <c r="C44" i="9"/>
  <c r="A44" i="9"/>
  <c r="C43" i="9"/>
  <c r="A43" i="9"/>
  <c r="C42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C55" i="8"/>
  <c r="A55" i="8"/>
  <c r="C54" i="8"/>
  <c r="A54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3" i="8"/>
  <c r="A43" i="8"/>
  <c r="C42" i="8"/>
  <c r="A42" i="8"/>
  <c r="C39" i="8"/>
  <c r="A39" i="8"/>
  <c r="C38" i="8"/>
  <c r="A38" i="8"/>
  <c r="C37" i="8"/>
  <c r="A37" i="8"/>
  <c r="C36" i="8"/>
  <c r="A36" i="8"/>
  <c r="C35" i="8"/>
  <c r="A35" i="8"/>
  <c r="C34" i="8"/>
  <c r="A34" i="8"/>
  <c r="C31" i="8"/>
  <c r="A31" i="8"/>
  <c r="C30" i="8"/>
  <c r="A30" i="8"/>
  <c r="C29" i="8"/>
  <c r="A29" i="8"/>
  <c r="C28" i="8"/>
  <c r="A28" i="8"/>
  <c r="C27" i="8"/>
  <c r="A27" i="8"/>
  <c r="C26" i="8"/>
  <c r="A26" i="8"/>
  <c r="C23" i="8"/>
  <c r="A23" i="8"/>
  <c r="C22" i="8"/>
  <c r="A22" i="8"/>
  <c r="C21" i="8"/>
  <c r="A21" i="8"/>
  <c r="C20" i="8"/>
  <c r="A20" i="8"/>
  <c r="C19" i="8"/>
  <c r="A19" i="8"/>
  <c r="C18" i="8"/>
  <c r="A18" i="8"/>
  <c r="C15" i="8"/>
  <c r="A15" i="8"/>
  <c r="C14" i="8"/>
  <c r="A14" i="8"/>
  <c r="C13" i="8"/>
  <c r="A13" i="8"/>
  <c r="C12" i="8"/>
  <c r="A12" i="8"/>
  <c r="C11" i="8"/>
  <c r="A11" i="8"/>
  <c r="C10" i="8"/>
  <c r="A10" i="8"/>
  <c r="C7" i="8"/>
  <c r="A7" i="8"/>
  <c r="C6" i="8"/>
  <c r="A6" i="8"/>
  <c r="C5" i="8"/>
  <c r="A5" i="8"/>
  <c r="C4" i="8"/>
  <c r="A4" i="8"/>
  <c r="C3" i="8"/>
  <c r="A3" i="8"/>
  <c r="C2" i="8"/>
  <c r="A2" i="8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C2" i="6"/>
  <c r="A2" i="6"/>
  <c r="C175" i="5"/>
  <c r="A175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91" i="5"/>
  <c r="A91" i="5"/>
  <c r="C90" i="5"/>
  <c r="A90" i="5"/>
  <c r="C87" i="5"/>
  <c r="A87" i="5"/>
  <c r="C86" i="5"/>
  <c r="A86" i="5"/>
  <c r="C85" i="5"/>
  <c r="A85" i="5"/>
  <c r="C84" i="5"/>
  <c r="A84" i="5"/>
  <c r="C83" i="5"/>
  <c r="A83" i="5"/>
  <c r="C82" i="5"/>
  <c r="A82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C7" i="4"/>
  <c r="A7" i="4"/>
  <c r="C6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<sst xmlns="http://schemas.openxmlformats.org/spreadsheetml/2006/main" count="1658" uniqueCount="129">
  <si>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</si>
  <si>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</si>
  <si>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</si>
  <si>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</si>
  <si>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</si>
  <si>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</si>
  <si>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</si>
  <si>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</si>
  <si>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</si>
  <si>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</si>
  <si>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</si>
  <si>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</si>
  <si>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</si>
  <si>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</si>
  <si>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</si>
  <si>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</si>
  <si>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</si>
  <si>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</si>
  <si>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</si>
  <si>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</si>
  <si>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</si>
  <si>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</si>
  <si>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</si>
  <si>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</si>
  <si>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</si>
  <si>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</si>
  <si>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</si>
  <si>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</si>
  <si>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</si>
  <si>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</si>
  <si>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</si>
  <si>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</si>
  <si>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</si>
  <si>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Diagnosis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</si>
  <si>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</si>
  <si>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</si>
  <si>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</si>
  <si>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</si>
  <si>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</si>
  <si>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</si>
  <si>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</si>
  <si>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</si>
  <si>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</si>
  <si>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</si>
  <si>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</si>
  <si>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</si>
  <si>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</si>
  <si>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</si>
  <si>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</si>
  <si>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</si>
  <si>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</si>
  <si>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</si>
  <si>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</si>
  <si>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</si>
  <si>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</si>
  <si>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</si>
  <si>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</si>
  <si>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</si>
  <si>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</si>
  <si>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</si>
  <si>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</si>
  <si>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</si>
  <si>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</si>
  <si>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</si>
  <si>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</si>
  <si>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</si>
  <si>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</si>
  <si>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</si>
  <si>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</si>
  <si>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</si>
  <si>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</si>
  <si>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</si>
  <si>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</si>
  <si>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</si>
  <si>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</si>
  <si>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</si>
  <si>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</si>
  <si>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</si>
  <si>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</si>
  <si>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</si>
  <si>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</si>
  <si>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</si>
  <si>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</si>
  <si>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</si>
  <si>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</si>
  <si>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</si>
  <si>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</si>
  <si>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</si>
  <si>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</si>
  <si>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</si>
  <si>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</si>
  <si>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</si>
  <si>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</si>
  <si>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</si>
  <si>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</si>
  <si>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</si>
  <si>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</si>
  <si>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</si>
  <si>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</si>
  <si>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</si>
  <si>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</si>
  <si>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</si>
  <si>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</si>
  <si>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</si>
  <si>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</si>
  <si>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</si>
  <si>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</si>
  <si>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</si>
  <si>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</si>
  <si>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</si>
  <si>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</si>
  <si>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</si>
  <si>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</si>
  <si>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Departure Rate [P]</t>
  </si>
  <si>
    <t>Late Latency Departure Rate [P]</t>
  </si>
  <si>
    <t>Probability of Early-Active vs. Early-Late LTBI Progression [P]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</si>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</sst>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116</v>
      </c>
      <c r="B2" s="1" t="s">
        <v>117</v>
      </c>
      <c r="C2">
        <v>0</v>
      </c>
      <c r="D2">
        <v>4</v>
      </c>
    </row>
    <row r="3" spans="1:4">
      <c r="A3" t="s">
        <v>118</v>
      </c>
      <c r="B3" s="1" t="s">
        <v>119</v>
      </c>
      <c r="C3">
        <v>5</v>
      </c>
      <c r="D3">
        <v>14</v>
      </c>
    </row>
    <row r="4" spans="1:4">
      <c r="A4" t="s">
        <v>120</v>
      </c>
      <c r="B4" s="1" t="s">
        <v>121</v>
      </c>
      <c r="C4">
        <v>15</v>
      </c>
      <c r="D4">
        <v>64</v>
      </c>
    </row>
    <row r="5" spans="1:4">
      <c r="A5" t="s">
        <v>122</v>
      </c>
      <c r="B5" s="1" t="s">
        <v>123</v>
      </c>
      <c r="C5">
        <v>65</v>
      </c>
      <c r="D5">
        <v>99</v>
      </c>
    </row>
    <row r="6" spans="1:4">
      <c r="A6" t="s">
        <v>124</v>
      </c>
      <c r="B6" t="s">
        <v>125</v>
      </c>
      <c r="C6">
        <v>15</v>
      </c>
      <c r="D6">
        <v>64</v>
      </c>
    </row>
    <row r="7" spans="1:4">
      <c r="A7" t="s">
        <v>126</v>
      </c>
      <c r="B7" t="s">
        <v>127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114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115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opLeftCell="A93" workbookViewId="0">
      <selection activeCell="N154" sqref="N154:P15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IF(SUMPRODUCT(--(E2:T2&lt;&gt;""))=0,0.59,"N.A.")</f>
        <v>0.59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0.59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IF(SUMPRODUCT(--(E10:T10&lt;&gt;""))=0,0.59,"N.A.")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0.59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IF(SUMPRODUCT(--(E18:T18&lt;&gt;""))=0,0.05,"N.A.")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0.05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0.05</v>
      </c>
      <c r="D23" t="s">
        <v>12</v>
      </c>
    </row>
    <row r="25" spans="1:20">
      <c r="A25" t="s">
        <v>45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IF(SUMPRODUCT(--(E26:T26&lt;&gt;""))=0,0.83,"N.A.")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0.83</v>
      </c>
      <c r="D31" t="s">
        <v>12</v>
      </c>
    </row>
    <row r="33" spans="1:20">
      <c r="A33" t="s">
        <v>53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IF(SUMPRODUCT(--(E34:T34&lt;&gt;""))=0,0.59,"N.A.")</f>
        <v>0.59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0.59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0.59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0.59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0.59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0.59</v>
      </c>
      <c r="D39" t="s">
        <v>12</v>
      </c>
    </row>
    <row r="41" spans="1:20">
      <c r="A41" t="s">
        <v>61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IF(SUMPRODUCT(--(E42:T42&lt;&gt;""))=0,0.37,"N.A.")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0.37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0.37</v>
      </c>
      <c r="D47" t="s">
        <v>12</v>
      </c>
    </row>
    <row r="49" spans="1:20">
      <c r="A49" t="s">
        <v>67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0.24</v>
      </c>
      <c r="D55" t="s">
        <v>12</v>
      </c>
    </row>
    <row r="57" spans="1:20">
      <c r="A57" t="s">
        <v>72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IF(SUMPRODUCT(--(E58:T58&lt;&gt;""))=0,0.52,"N.A.")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0.52</v>
      </c>
      <c r="D63" t="s">
        <v>12</v>
      </c>
    </row>
    <row r="65" spans="1:20">
      <c r="A65" t="s">
        <v>77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IF(SUMPRODUCT(--(E66:T66&lt;&gt;""))=0,0.59,"N.A.")</f>
        <v>0.59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0.59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0.59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0.59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0.59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0.59</v>
      </c>
      <c r="D71" t="s">
        <v>12</v>
      </c>
    </row>
    <row r="73" spans="1:20">
      <c r="A73" t="s">
        <v>82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IF(SUMPRODUCT(--(E74:T74&lt;&gt;""))=0,0.37,"N.A.")</f>
        <v>0.37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0.37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0.37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0.37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0.37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0.37</v>
      </c>
      <c r="D79" t="s">
        <v>12</v>
      </c>
    </row>
    <row r="81" spans="1:20">
      <c r="A81" t="s">
        <v>86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IF(SUMPRODUCT(--(E82:T82&lt;&gt;""))=0,0.44,"N.A.")</f>
        <v>0.44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0.44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0.44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0.44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0.44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0.44</v>
      </c>
      <c r="D87" t="s">
        <v>12</v>
      </c>
    </row>
    <row r="89" spans="1:20">
      <c r="A89" t="s">
        <v>89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IF(SUMPRODUCT(--(E90:T90&lt;&gt;""))=0,0.28,"N.A.")</f>
        <v>0.28000000000000003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0.28000000000000003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0.28000000000000003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0.28000000000000003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0.28000000000000003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0.28000000000000003</v>
      </c>
      <c r="D95" t="s">
        <v>12</v>
      </c>
    </row>
    <row r="97" spans="1:20">
      <c r="A97" t="s">
        <v>92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IF(SUMPRODUCT(--(E98:T98&lt;&gt;""))=0,0.59,"N.A.")</f>
        <v>0.59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0.59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0.59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0.59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0.59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0.59</v>
      </c>
      <c r="D103" t="s">
        <v>12</v>
      </c>
    </row>
    <row r="105" spans="1:20">
      <c r="A105" t="s">
        <v>94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IF(SUMPRODUCT(--(E106:T106&lt;&gt;""))=0,0.59,"N.A.")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0.59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0.59</v>
      </c>
      <c r="D111" t="s">
        <v>12</v>
      </c>
    </row>
    <row r="113" spans="1:20">
      <c r="A113" t="s">
        <v>96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IF(SUMPRODUCT(--(E114:T114&lt;&gt;""))=0,0.05,"N.A.")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0.05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0.05</v>
      </c>
      <c r="D119" t="s">
        <v>12</v>
      </c>
    </row>
    <row r="121" spans="1:20">
      <c r="A121" t="s">
        <v>98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IF(SUMPRODUCT(--(E122:T122&lt;&gt;""))=0,0.83,"N.A.")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0.83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0.83</v>
      </c>
      <c r="D127" t="s">
        <v>12</v>
      </c>
    </row>
    <row r="129" spans="1:20">
      <c r="A129" t="s">
        <v>100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IF(SUMPRODUCT(--(E130:T130&lt;&gt;""))=0,0.59,"N.A.")</f>
        <v>0.59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0.59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0.59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0.59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0.59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0.59</v>
      </c>
      <c r="D135" t="s">
        <v>12</v>
      </c>
    </row>
    <row r="137" spans="1:20">
      <c r="A137" t="s">
        <v>102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IF(SUMPRODUCT(--(E138:T138&lt;&gt;""))=0,0.37,"N.A.")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0.37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0.37</v>
      </c>
      <c r="D143" t="s">
        <v>12</v>
      </c>
    </row>
    <row r="145" spans="1:20">
      <c r="A145" t="s">
        <v>104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IF(SUMPRODUCT(--(E146:T146&lt;&gt;""))=0,0.24,"N.A.")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0.24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0.24</v>
      </c>
      <c r="D151" t="s">
        <v>12</v>
      </c>
    </row>
    <row r="153" spans="1:20">
      <c r="A153" t="s">
        <v>106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IF(SUMPRODUCT(--(E154:T154&lt;&gt;""))=0,0.52,"N.A.")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0.52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0.52</v>
      </c>
      <c r="D159" t="s">
        <v>12</v>
      </c>
    </row>
    <row r="161" spans="1:20">
      <c r="A161" t="s">
        <v>108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IF(SUMPRODUCT(--(E162:T162&lt;&gt;""))=0,0.59,"N.A.")</f>
        <v>0.59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0.59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0.59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0.59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0.59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0.59</v>
      </c>
      <c r="D167" t="s">
        <v>12</v>
      </c>
    </row>
    <row r="169" spans="1:20">
      <c r="A169" t="s">
        <v>110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IF(SUMPRODUCT(--(E170:T170&lt;&gt;""))=0,0.37,"N.A.")</f>
        <v>0.37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0.37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0.37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0.37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0.37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0.37</v>
      </c>
      <c r="D175" t="s">
        <v>12</v>
      </c>
    </row>
    <row r="177" spans="1:20">
      <c r="A177" t="s">
        <v>111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IF(SUMPRODUCT(--(E178:T178&lt;&gt;""))=0,0.44,"N.A.")</f>
        <v>0.44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0.44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0.44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0.44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0.44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0.44</v>
      </c>
      <c r="D183" t="s">
        <v>12</v>
      </c>
    </row>
    <row r="185" spans="1:20">
      <c r="A185" t="s">
        <v>112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IF(SUMPRODUCT(--(E186:T186&lt;&gt;""))=0,0.28,"N.A.")</f>
        <v>0.28000000000000003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0.28000000000000003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0.28000000000000003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0.28000000000000003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0.28000000000000003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0.28000000000000003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29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>
      <c r="A17" t="s">
        <v>38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>
      <c r="A25" t="s">
        <v>46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>
      <c r="A33" t="s">
        <v>54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>
      <c r="A41" t="s">
        <v>62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>
      <c r="A49" t="s">
        <v>68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73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78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83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IF(SUMPRODUCT(--(E26:T26&lt;&gt;""))=0,0.03,"N.A.")</f>
        <v>0.03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0.03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0.03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0.03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0.03</v>
      </c>
      <c r="D31" t="s">
        <v>12</v>
      </c>
    </row>
    <row r="33" spans="1:20">
      <c r="A33" t="s">
        <v>55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IF(SUMPRODUCT(--(E34:T34&lt;&gt;""))=0,0.17,"N.A.")</f>
        <v>0.17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0.17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0.17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0.17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0.17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0.17</v>
      </c>
      <c r="D39" t="s">
        <v>12</v>
      </c>
    </row>
    <row r="41" spans="1:20">
      <c r="A41" t="s">
        <v>63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IF(SUMPRODUCT(--(E42:T42&lt;&gt;""))=0,0.27,"N.A.")</f>
        <v>0.27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0.27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0.27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0.27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0.27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0.27</v>
      </c>
      <c r="D47" t="s">
        <v>12</v>
      </c>
    </row>
    <row r="49" spans="1:20">
      <c r="A49" t="s">
        <v>69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>
      <c r="A57" t="s">
        <v>74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>
      <c r="A65" t="s">
        <v>79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>
      <c r="A73" t="s">
        <v>84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IF(SUMPRODUCT(--(E74:T74&lt;&gt;""))=0,0.03,"N.A.")</f>
        <v>0.03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0.03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0.03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0.03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0.03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0.03</v>
      </c>
      <c r="D79" t="s">
        <v>12</v>
      </c>
    </row>
    <row r="81" spans="1:20">
      <c r="A81" t="s">
        <v>87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IF(SUMPRODUCT(--(E82:T82&lt;&gt;""))=0,0.17,"N.A.")</f>
        <v>0.17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0.17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0.17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0.17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0.17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0.17</v>
      </c>
      <c r="D87" t="s">
        <v>12</v>
      </c>
    </row>
    <row r="89" spans="1:20">
      <c r="A89" t="s">
        <v>90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IF(SUMPRODUCT(--(E90:T90&lt;&gt;""))=0,0.27,"N.A.")</f>
        <v>0.27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0.27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0.27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0.27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0.27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0.27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128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128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128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128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E1"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 t="shared" si="0"/>
        <v>1000000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90068.800000000003</v>
      </c>
      <c r="F10">
        <v>90068.800000000003</v>
      </c>
      <c r="G10">
        <v>90068.800000000003</v>
      </c>
      <c r="H10">
        <v>90068.800000000003</v>
      </c>
      <c r="I10">
        <v>90068.800000000003</v>
      </c>
      <c r="J10">
        <v>102352.40000000001</v>
      </c>
      <c r="K10">
        <v>102352.40000000001</v>
      </c>
      <c r="L10">
        <v>102352.40000000001</v>
      </c>
      <c r="M10">
        <v>102352.40000000001</v>
      </c>
      <c r="N10">
        <v>102352.40000000001</v>
      </c>
      <c r="O10">
        <v>111124.59999999999</v>
      </c>
      <c r="P10">
        <v>111124.59999999999</v>
      </c>
      <c r="Q10">
        <v>111124.59999999999</v>
      </c>
      <c r="R10">
        <v>111124.59999999999</v>
      </c>
      <c r="S10">
        <v>111124.59999999999</v>
      </c>
      <c r="T10">
        <v>109426.4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5"/>
  <sheetViews>
    <sheetView workbookViewId="0">
      <selection activeCell="T3" sqref="T3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P2">
        <f>'General Demographics'!P2*0.0042</f>
        <v>2211.8669999999997</v>
      </c>
      <c r="R2">
        <f>'General Demographics'!R2*0.0049</f>
        <v>2768.1619000000001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P3">
        <f>'General Demographics'!P3*0.0042</f>
        <v>3734.9339999999997</v>
      </c>
      <c r="R3">
        <f>'General Demographics'!R3*0.0049</f>
        <v>4415.6448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P4">
        <f>'General Demographics'!P4*0.0096</f>
        <v>64749.388799999993</v>
      </c>
      <c r="R4">
        <f>0.0095*'General Demographics'!R4</f>
        <v>63663.167000000001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P5">
        <f>'General Demographics'!P5*0.0096</f>
        <v>12735.292800000001</v>
      </c>
      <c r="R5">
        <f>0.0095*'General Demographics'!R5</f>
        <v>12629.157499999999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41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49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  <row r="81" spans="1:20">
      <c r="A81" t="s">
        <v>85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11</v>
      </c>
      <c r="C82">
        <f t="shared" ref="C82:C87" si="10">IF(SUMPRODUCT(--(E82:T82&lt;&gt;""))=0,0,"N.A.")</f>
        <v>0</v>
      </c>
      <c r="D82" t="s">
        <v>12</v>
      </c>
    </row>
    <row r="83" spans="1:20">
      <c r="A83" t="str">
        <f>'Population Definitions'!$A$3</f>
        <v>Gen 5-14</v>
      </c>
      <c r="B83" t="s">
        <v>11</v>
      </c>
      <c r="C83">
        <f t="shared" si="10"/>
        <v>0</v>
      </c>
      <c r="D83" t="s">
        <v>12</v>
      </c>
    </row>
    <row r="84" spans="1:20">
      <c r="A84" t="str">
        <f>'Population Definitions'!$A$4</f>
        <v>Gen 15-64</v>
      </c>
      <c r="B84" t="s">
        <v>11</v>
      </c>
      <c r="C84">
        <f t="shared" si="10"/>
        <v>0</v>
      </c>
      <c r="D84" t="s">
        <v>12</v>
      </c>
    </row>
    <row r="85" spans="1:20">
      <c r="A85" t="str">
        <f>'Population Definitions'!$A$5</f>
        <v>Gen 65+</v>
      </c>
      <c r="B85" t="s">
        <v>11</v>
      </c>
      <c r="C85">
        <f t="shared" si="10"/>
        <v>0</v>
      </c>
      <c r="D85" t="s">
        <v>12</v>
      </c>
    </row>
    <row r="86" spans="1:20">
      <c r="A86" t="str">
        <f>'Population Definitions'!$A$6</f>
        <v>PLHIV 15+</v>
      </c>
      <c r="B86" t="s">
        <v>11</v>
      </c>
      <c r="C86">
        <f t="shared" si="10"/>
        <v>0</v>
      </c>
      <c r="D86" t="s">
        <v>12</v>
      </c>
    </row>
    <row r="87" spans="1:20">
      <c r="A87" t="str">
        <f>'Population Definitions'!$A$7</f>
        <v>Prisoners</v>
      </c>
      <c r="B87" t="s">
        <v>11</v>
      </c>
      <c r="C87">
        <f t="shared" si="10"/>
        <v>0</v>
      </c>
      <c r="D87" t="s">
        <v>12</v>
      </c>
    </row>
    <row r="89" spans="1:20">
      <c r="A89" t="s">
        <v>88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11</v>
      </c>
      <c r="C90">
        <f t="shared" ref="C90:C95" si="11">IF(SUMPRODUCT(--(E90:T90&lt;&gt;""))=0,0,"N.A.")</f>
        <v>0</v>
      </c>
      <c r="D90" t="s">
        <v>12</v>
      </c>
    </row>
    <row r="91" spans="1:20">
      <c r="A91" t="str">
        <f>'Population Definitions'!$A$3</f>
        <v>Gen 5-14</v>
      </c>
      <c r="B91" t="s">
        <v>11</v>
      </c>
      <c r="C91">
        <f t="shared" si="11"/>
        <v>0</v>
      </c>
      <c r="D91" t="s">
        <v>12</v>
      </c>
    </row>
    <row r="92" spans="1:20">
      <c r="A92" t="str">
        <f>'Population Definitions'!$A$4</f>
        <v>Gen 15-64</v>
      </c>
      <c r="B92" t="s">
        <v>11</v>
      </c>
      <c r="C92">
        <f t="shared" si="11"/>
        <v>0</v>
      </c>
      <c r="D92" t="s">
        <v>12</v>
      </c>
    </row>
    <row r="93" spans="1:20">
      <c r="A93" t="str">
        <f>'Population Definitions'!$A$5</f>
        <v>Gen 65+</v>
      </c>
      <c r="B93" t="s">
        <v>11</v>
      </c>
      <c r="C93">
        <f t="shared" si="11"/>
        <v>0</v>
      </c>
      <c r="D93" t="s">
        <v>12</v>
      </c>
    </row>
    <row r="94" spans="1:20">
      <c r="A94" t="str">
        <f>'Population Definitions'!$A$6</f>
        <v>PLHIV 15+</v>
      </c>
      <c r="B94" t="s">
        <v>11</v>
      </c>
      <c r="C94">
        <f t="shared" si="11"/>
        <v>0</v>
      </c>
      <c r="D94" t="s">
        <v>12</v>
      </c>
    </row>
    <row r="95" spans="1:20">
      <c r="A95" t="str">
        <f>'Population Definitions'!$A$7</f>
        <v>Prisoners</v>
      </c>
      <c r="B95" t="s">
        <v>11</v>
      </c>
      <c r="C95">
        <f t="shared" si="11"/>
        <v>0</v>
      </c>
      <c r="D95" t="s">
        <v>12</v>
      </c>
    </row>
    <row r="97" spans="1:20">
      <c r="A97" t="s">
        <v>91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11</v>
      </c>
      <c r="C98">
        <f t="shared" ref="C98:C103" si="12">IF(SUMPRODUCT(--(E98:T98&lt;&gt;""))=0,0,"N.A.")</f>
        <v>0</v>
      </c>
      <c r="D98" t="s">
        <v>12</v>
      </c>
    </row>
    <row r="99" spans="1:20">
      <c r="A99" t="str">
        <f>'Population Definitions'!$A$3</f>
        <v>Gen 5-14</v>
      </c>
      <c r="B99" t="s">
        <v>11</v>
      </c>
      <c r="C99">
        <f t="shared" si="12"/>
        <v>0</v>
      </c>
      <c r="D99" t="s">
        <v>12</v>
      </c>
    </row>
    <row r="100" spans="1:20">
      <c r="A100" t="str">
        <f>'Population Definitions'!$A$4</f>
        <v>Gen 15-64</v>
      </c>
      <c r="B100" t="s">
        <v>11</v>
      </c>
      <c r="C100">
        <f t="shared" si="12"/>
        <v>0</v>
      </c>
      <c r="D100" t="s">
        <v>12</v>
      </c>
    </row>
    <row r="101" spans="1:20">
      <c r="A101" t="str">
        <f>'Population Definitions'!$A$5</f>
        <v>Gen 65+</v>
      </c>
      <c r="B101" t="s">
        <v>11</v>
      </c>
      <c r="C101">
        <f t="shared" si="12"/>
        <v>0</v>
      </c>
      <c r="D101" t="s">
        <v>12</v>
      </c>
    </row>
    <row r="102" spans="1:20">
      <c r="A102" t="str">
        <f>'Population Definitions'!$A$6</f>
        <v>PLHIV 15+</v>
      </c>
      <c r="B102" t="s">
        <v>11</v>
      </c>
      <c r="C102">
        <f t="shared" si="12"/>
        <v>0</v>
      </c>
      <c r="D102" t="s">
        <v>12</v>
      </c>
    </row>
    <row r="103" spans="1:20">
      <c r="A103" t="str">
        <f>'Population Definitions'!$A$7</f>
        <v>Prisoners</v>
      </c>
      <c r="B103" t="s">
        <v>11</v>
      </c>
      <c r="C103">
        <f t="shared" si="12"/>
        <v>0</v>
      </c>
      <c r="D103" t="s">
        <v>12</v>
      </c>
    </row>
    <row r="105" spans="1:20">
      <c r="A105" t="s">
        <v>93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11</v>
      </c>
      <c r="C106">
        <f t="shared" ref="C106:C111" si="13">IF(SUMPRODUCT(--(E106:T106&lt;&gt;""))=0,0,"N.A.")</f>
        <v>0</v>
      </c>
      <c r="D106" t="s">
        <v>12</v>
      </c>
    </row>
    <row r="107" spans="1:20">
      <c r="A107" t="str">
        <f>'Population Definitions'!$A$3</f>
        <v>Gen 5-14</v>
      </c>
      <c r="B107" t="s">
        <v>11</v>
      </c>
      <c r="C107">
        <f t="shared" si="13"/>
        <v>0</v>
      </c>
      <c r="D107" t="s">
        <v>12</v>
      </c>
    </row>
    <row r="108" spans="1:20">
      <c r="A108" t="str">
        <f>'Population Definitions'!$A$4</f>
        <v>Gen 15-64</v>
      </c>
      <c r="B108" t="s">
        <v>11</v>
      </c>
      <c r="C108">
        <f t="shared" si="13"/>
        <v>0</v>
      </c>
      <c r="D108" t="s">
        <v>12</v>
      </c>
    </row>
    <row r="109" spans="1:20">
      <c r="A109" t="str">
        <f>'Population Definitions'!$A$5</f>
        <v>Gen 65+</v>
      </c>
      <c r="B109" t="s">
        <v>11</v>
      </c>
      <c r="C109">
        <f t="shared" si="13"/>
        <v>0</v>
      </c>
      <c r="D109" t="s">
        <v>12</v>
      </c>
    </row>
    <row r="110" spans="1:20">
      <c r="A110" t="str">
        <f>'Population Definitions'!$A$6</f>
        <v>PLHIV 15+</v>
      </c>
      <c r="B110" t="s">
        <v>11</v>
      </c>
      <c r="C110">
        <f t="shared" si="13"/>
        <v>0</v>
      </c>
      <c r="D110" t="s">
        <v>12</v>
      </c>
    </row>
    <row r="111" spans="1:20">
      <c r="A111" t="str">
        <f>'Population Definitions'!$A$7</f>
        <v>Prisoners</v>
      </c>
      <c r="B111" t="s">
        <v>11</v>
      </c>
      <c r="C111">
        <f t="shared" si="13"/>
        <v>0</v>
      </c>
      <c r="D111" t="s">
        <v>12</v>
      </c>
    </row>
    <row r="113" spans="1:20">
      <c r="A113" t="s">
        <v>95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11</v>
      </c>
      <c r="C114">
        <f t="shared" ref="C114:C119" si="14">IF(SUMPRODUCT(--(E114:T114&lt;&gt;""))=0,0,"N.A.")</f>
        <v>0</v>
      </c>
      <c r="D114" t="s">
        <v>12</v>
      </c>
    </row>
    <row r="115" spans="1:20">
      <c r="A115" t="str">
        <f>'Population Definitions'!$A$3</f>
        <v>Gen 5-14</v>
      </c>
      <c r="B115" t="s">
        <v>11</v>
      </c>
      <c r="C115">
        <f t="shared" si="14"/>
        <v>0</v>
      </c>
      <c r="D115" t="s">
        <v>12</v>
      </c>
    </row>
    <row r="116" spans="1:20">
      <c r="A116" t="str">
        <f>'Population Definitions'!$A$4</f>
        <v>Gen 15-64</v>
      </c>
      <c r="B116" t="s">
        <v>11</v>
      </c>
      <c r="C116">
        <f t="shared" si="14"/>
        <v>0</v>
      </c>
      <c r="D116" t="s">
        <v>12</v>
      </c>
    </row>
    <row r="117" spans="1:20">
      <c r="A117" t="str">
        <f>'Population Definitions'!$A$5</f>
        <v>Gen 65+</v>
      </c>
      <c r="B117" t="s">
        <v>11</v>
      </c>
      <c r="C117">
        <f t="shared" si="14"/>
        <v>0</v>
      </c>
      <c r="D117" t="s">
        <v>12</v>
      </c>
    </row>
    <row r="118" spans="1:20">
      <c r="A118" t="str">
        <f>'Population Definitions'!$A$6</f>
        <v>PLHIV 15+</v>
      </c>
      <c r="B118" t="s">
        <v>11</v>
      </c>
      <c r="C118">
        <f t="shared" si="14"/>
        <v>0</v>
      </c>
      <c r="D118" t="s">
        <v>12</v>
      </c>
    </row>
    <row r="119" spans="1:20">
      <c r="A119" t="str">
        <f>'Population Definitions'!$A$7</f>
        <v>Prisoners</v>
      </c>
      <c r="B119" t="s">
        <v>11</v>
      </c>
      <c r="C119">
        <f t="shared" si="14"/>
        <v>0</v>
      </c>
      <c r="D119" t="s">
        <v>12</v>
      </c>
    </row>
    <row r="121" spans="1:20">
      <c r="A121" t="s">
        <v>97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11</v>
      </c>
      <c r="C122">
        <f t="shared" ref="C122:C127" si="15">IF(SUMPRODUCT(--(E122:T122&lt;&gt;""))=0,0,"N.A.")</f>
        <v>0</v>
      </c>
      <c r="D122" t="s">
        <v>12</v>
      </c>
    </row>
    <row r="123" spans="1:20">
      <c r="A123" t="str">
        <f>'Population Definitions'!$A$3</f>
        <v>Gen 5-14</v>
      </c>
      <c r="B123" t="s">
        <v>11</v>
      </c>
      <c r="C123">
        <f t="shared" si="15"/>
        <v>0</v>
      </c>
      <c r="D123" t="s">
        <v>12</v>
      </c>
    </row>
    <row r="124" spans="1:20">
      <c r="A124" t="str">
        <f>'Population Definitions'!$A$4</f>
        <v>Gen 15-64</v>
      </c>
      <c r="B124" t="s">
        <v>11</v>
      </c>
      <c r="C124">
        <f t="shared" si="15"/>
        <v>0</v>
      </c>
      <c r="D124" t="s">
        <v>12</v>
      </c>
    </row>
    <row r="125" spans="1:20">
      <c r="A125" t="str">
        <f>'Population Definitions'!$A$5</f>
        <v>Gen 65+</v>
      </c>
      <c r="B125" t="s">
        <v>11</v>
      </c>
      <c r="C125">
        <f t="shared" si="15"/>
        <v>0</v>
      </c>
      <c r="D125" t="s">
        <v>12</v>
      </c>
    </row>
    <row r="126" spans="1:20">
      <c r="A126" t="str">
        <f>'Population Definitions'!$A$6</f>
        <v>PLHIV 15+</v>
      </c>
      <c r="B126" t="s">
        <v>11</v>
      </c>
      <c r="C126">
        <f t="shared" si="15"/>
        <v>0</v>
      </c>
      <c r="D126" t="s">
        <v>12</v>
      </c>
    </row>
    <row r="127" spans="1:20">
      <c r="A127" t="str">
        <f>'Population Definitions'!$A$7</f>
        <v>Prisoners</v>
      </c>
      <c r="B127" t="s">
        <v>11</v>
      </c>
      <c r="C127">
        <f t="shared" si="15"/>
        <v>0</v>
      </c>
      <c r="D127" t="s">
        <v>12</v>
      </c>
    </row>
    <row r="129" spans="1:20">
      <c r="A129" t="s">
        <v>99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11</v>
      </c>
      <c r="C130">
        <f t="shared" ref="C130:C135" si="16">IF(SUMPRODUCT(--(E130:T130&lt;&gt;""))=0,0,"N.A.")</f>
        <v>0</v>
      </c>
      <c r="D130" t="s">
        <v>12</v>
      </c>
    </row>
    <row r="131" spans="1:20">
      <c r="A131" t="str">
        <f>'Population Definitions'!$A$3</f>
        <v>Gen 5-14</v>
      </c>
      <c r="B131" t="s">
        <v>11</v>
      </c>
      <c r="C131">
        <f t="shared" si="16"/>
        <v>0</v>
      </c>
      <c r="D131" t="s">
        <v>12</v>
      </c>
    </row>
    <row r="132" spans="1:20">
      <c r="A132" t="str">
        <f>'Population Definitions'!$A$4</f>
        <v>Gen 15-64</v>
      </c>
      <c r="B132" t="s">
        <v>11</v>
      </c>
      <c r="C132">
        <f t="shared" si="16"/>
        <v>0</v>
      </c>
      <c r="D132" t="s">
        <v>12</v>
      </c>
    </row>
    <row r="133" spans="1:20">
      <c r="A133" t="str">
        <f>'Population Definitions'!$A$5</f>
        <v>Gen 65+</v>
      </c>
      <c r="B133" t="s">
        <v>11</v>
      </c>
      <c r="C133">
        <f t="shared" si="16"/>
        <v>0</v>
      </c>
      <c r="D133" t="s">
        <v>12</v>
      </c>
    </row>
    <row r="134" spans="1:20">
      <c r="A134" t="str">
        <f>'Population Definitions'!$A$6</f>
        <v>PLHIV 15+</v>
      </c>
      <c r="B134" t="s">
        <v>11</v>
      </c>
      <c r="C134">
        <f t="shared" si="16"/>
        <v>0</v>
      </c>
      <c r="D134" t="s">
        <v>12</v>
      </c>
    </row>
    <row r="135" spans="1:20">
      <c r="A135" t="str">
        <f>'Population Definitions'!$A$7</f>
        <v>Prisoners</v>
      </c>
      <c r="B135" t="s">
        <v>11</v>
      </c>
      <c r="C135">
        <f t="shared" si="16"/>
        <v>0</v>
      </c>
      <c r="D135" t="s">
        <v>12</v>
      </c>
    </row>
    <row r="137" spans="1:20">
      <c r="A137" t="s">
        <v>101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11</v>
      </c>
      <c r="C138">
        <f t="shared" ref="C138:C143" si="17">IF(SUMPRODUCT(--(E138:T138&lt;&gt;""))=0,0,"N.A.")</f>
        <v>0</v>
      </c>
      <c r="D138" t="s">
        <v>12</v>
      </c>
    </row>
    <row r="139" spans="1:20">
      <c r="A139" t="str">
        <f>'Population Definitions'!$A$3</f>
        <v>Gen 5-14</v>
      </c>
      <c r="B139" t="s">
        <v>11</v>
      </c>
      <c r="C139">
        <f t="shared" si="17"/>
        <v>0</v>
      </c>
      <c r="D139" t="s">
        <v>12</v>
      </c>
    </row>
    <row r="140" spans="1:20">
      <c r="A140" t="str">
        <f>'Population Definitions'!$A$4</f>
        <v>Gen 15-64</v>
      </c>
      <c r="B140" t="s">
        <v>11</v>
      </c>
      <c r="C140">
        <f t="shared" si="17"/>
        <v>0</v>
      </c>
      <c r="D140" t="s">
        <v>12</v>
      </c>
    </row>
    <row r="141" spans="1:20">
      <c r="A141" t="str">
        <f>'Population Definitions'!$A$5</f>
        <v>Gen 65+</v>
      </c>
      <c r="B141" t="s">
        <v>11</v>
      </c>
      <c r="C141">
        <f t="shared" si="17"/>
        <v>0</v>
      </c>
      <c r="D141" t="s">
        <v>12</v>
      </c>
    </row>
    <row r="142" spans="1:20">
      <c r="A142" t="str">
        <f>'Population Definitions'!$A$6</f>
        <v>PLHIV 15+</v>
      </c>
      <c r="B142" t="s">
        <v>11</v>
      </c>
      <c r="C142">
        <f t="shared" si="17"/>
        <v>0</v>
      </c>
      <c r="D142" t="s">
        <v>12</v>
      </c>
    </row>
    <row r="143" spans="1:20">
      <c r="A143" t="str">
        <f>'Population Definitions'!$A$7</f>
        <v>Prisoners</v>
      </c>
      <c r="B143" t="s">
        <v>11</v>
      </c>
      <c r="C143">
        <f t="shared" si="17"/>
        <v>0</v>
      </c>
      <c r="D143" t="s">
        <v>12</v>
      </c>
    </row>
    <row r="145" spans="1:20">
      <c r="A145" t="s">
        <v>103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11</v>
      </c>
      <c r="C146">
        <f t="shared" ref="C146:C151" si="18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11</v>
      </c>
      <c r="C147">
        <f t="shared" si="18"/>
        <v>0</v>
      </c>
      <c r="D147" t="s">
        <v>12</v>
      </c>
    </row>
    <row r="148" spans="1:20">
      <c r="A148" t="str">
        <f>'Population Definitions'!$A$4</f>
        <v>Gen 15-64</v>
      </c>
      <c r="B148" t="s">
        <v>11</v>
      </c>
      <c r="C148">
        <f t="shared" si="18"/>
        <v>0</v>
      </c>
      <c r="D148" t="s">
        <v>12</v>
      </c>
    </row>
    <row r="149" spans="1:20">
      <c r="A149" t="str">
        <f>'Population Definitions'!$A$5</f>
        <v>Gen 65+</v>
      </c>
      <c r="B149" t="s">
        <v>11</v>
      </c>
      <c r="C149">
        <f t="shared" si="18"/>
        <v>0</v>
      </c>
      <c r="D149" t="s">
        <v>12</v>
      </c>
    </row>
    <row r="150" spans="1:20">
      <c r="A150" t="str">
        <f>'Population Definitions'!$A$6</f>
        <v>PLHIV 15+</v>
      </c>
      <c r="B150" t="s">
        <v>11</v>
      </c>
      <c r="C150">
        <f t="shared" si="18"/>
        <v>0</v>
      </c>
      <c r="D150" t="s">
        <v>12</v>
      </c>
    </row>
    <row r="151" spans="1:20">
      <c r="A151" t="str">
        <f>'Population Definitions'!$A$7</f>
        <v>Prisoners</v>
      </c>
      <c r="B151" t="s">
        <v>11</v>
      </c>
      <c r="C151">
        <f t="shared" si="18"/>
        <v>0</v>
      </c>
      <c r="D151" t="s">
        <v>12</v>
      </c>
    </row>
    <row r="153" spans="1:20">
      <c r="A153" t="s">
        <v>105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11</v>
      </c>
      <c r="C154">
        <f t="shared" ref="C154:C159" si="19">IF(SUMPRODUCT(--(E154:T154&lt;&gt;""))=0,0,"N.A.")</f>
        <v>0</v>
      </c>
      <c r="D154" t="s">
        <v>12</v>
      </c>
    </row>
    <row r="155" spans="1:20">
      <c r="A155" t="str">
        <f>'Population Definitions'!$A$3</f>
        <v>Gen 5-14</v>
      </c>
      <c r="B155" t="s">
        <v>11</v>
      </c>
      <c r="C155">
        <f t="shared" si="19"/>
        <v>0</v>
      </c>
      <c r="D155" t="s">
        <v>12</v>
      </c>
    </row>
    <row r="156" spans="1:20">
      <c r="A156" t="str">
        <f>'Population Definitions'!$A$4</f>
        <v>Gen 15-64</v>
      </c>
      <c r="B156" t="s">
        <v>11</v>
      </c>
      <c r="C156">
        <f t="shared" si="19"/>
        <v>0</v>
      </c>
      <c r="D156" t="s">
        <v>12</v>
      </c>
    </row>
    <row r="157" spans="1:20">
      <c r="A157" t="str">
        <f>'Population Definitions'!$A$5</f>
        <v>Gen 65+</v>
      </c>
      <c r="B157" t="s">
        <v>11</v>
      </c>
      <c r="C157">
        <f t="shared" si="19"/>
        <v>0</v>
      </c>
      <c r="D157" t="s">
        <v>12</v>
      </c>
    </row>
    <row r="158" spans="1:20">
      <c r="A158" t="str">
        <f>'Population Definitions'!$A$6</f>
        <v>PLHIV 15+</v>
      </c>
      <c r="B158" t="s">
        <v>11</v>
      </c>
      <c r="C158">
        <f t="shared" si="19"/>
        <v>0</v>
      </c>
      <c r="D158" t="s">
        <v>12</v>
      </c>
    </row>
    <row r="159" spans="1:20">
      <c r="A159" t="str">
        <f>'Population Definitions'!$A$7</f>
        <v>Prisoners</v>
      </c>
      <c r="B159" t="s">
        <v>11</v>
      </c>
      <c r="C159">
        <f t="shared" si="19"/>
        <v>0</v>
      </c>
      <c r="D159" t="s">
        <v>12</v>
      </c>
    </row>
    <row r="161" spans="1:20">
      <c r="A161" t="s">
        <v>107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11</v>
      </c>
      <c r="C162">
        <f t="shared" ref="C162:C167" si="20">IF(SUMPRODUCT(--(E162:T162&lt;&gt;""))=0,0,"N.A.")</f>
        <v>0</v>
      </c>
      <c r="D162" t="s">
        <v>12</v>
      </c>
    </row>
    <row r="163" spans="1:20">
      <c r="A163" t="str">
        <f>'Population Definitions'!$A$3</f>
        <v>Gen 5-14</v>
      </c>
      <c r="B163" t="s">
        <v>11</v>
      </c>
      <c r="C163">
        <f t="shared" si="20"/>
        <v>0</v>
      </c>
      <c r="D163" t="s">
        <v>12</v>
      </c>
    </row>
    <row r="164" spans="1:20">
      <c r="A164" t="str">
        <f>'Population Definitions'!$A$4</f>
        <v>Gen 15-64</v>
      </c>
      <c r="B164" t="s">
        <v>11</v>
      </c>
      <c r="C164">
        <f t="shared" si="20"/>
        <v>0</v>
      </c>
      <c r="D164" t="s">
        <v>12</v>
      </c>
    </row>
    <row r="165" spans="1:20">
      <c r="A165" t="str">
        <f>'Population Definitions'!$A$5</f>
        <v>Gen 65+</v>
      </c>
      <c r="B165" t="s">
        <v>11</v>
      </c>
      <c r="C165">
        <f t="shared" si="20"/>
        <v>0</v>
      </c>
      <c r="D165" t="s">
        <v>12</v>
      </c>
    </row>
    <row r="166" spans="1:20">
      <c r="A166" t="str">
        <f>'Population Definitions'!$A$6</f>
        <v>PLHIV 15+</v>
      </c>
      <c r="B166" t="s">
        <v>11</v>
      </c>
      <c r="C166">
        <f t="shared" si="20"/>
        <v>0</v>
      </c>
      <c r="D166" t="s">
        <v>12</v>
      </c>
    </row>
    <row r="167" spans="1:20">
      <c r="A167" t="str">
        <f>'Population Definitions'!$A$7</f>
        <v>Prisoners</v>
      </c>
      <c r="B167" t="s">
        <v>11</v>
      </c>
      <c r="C167">
        <f t="shared" si="20"/>
        <v>0</v>
      </c>
      <c r="D167" t="s">
        <v>12</v>
      </c>
    </row>
    <row r="169" spans="1:20">
      <c r="A169" t="s">
        <v>109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11</v>
      </c>
      <c r="C170">
        <f t="shared" ref="C170:C175" si="21">IF(SUMPRODUCT(--(E170:T170&lt;&gt;""))=0,0,"N.A.")</f>
        <v>0</v>
      </c>
      <c r="D170" t="s">
        <v>12</v>
      </c>
    </row>
    <row r="171" spans="1:20">
      <c r="A171" t="str">
        <f>'Population Definitions'!$A$3</f>
        <v>Gen 5-14</v>
      </c>
      <c r="B171" t="s">
        <v>11</v>
      </c>
      <c r="C171">
        <f t="shared" si="21"/>
        <v>0</v>
      </c>
      <c r="D171" t="s">
        <v>12</v>
      </c>
    </row>
    <row r="172" spans="1:20">
      <c r="A172" t="str">
        <f>'Population Definitions'!$A$4</f>
        <v>Gen 15-64</v>
      </c>
      <c r="B172" t="s">
        <v>11</v>
      </c>
      <c r="C172">
        <f t="shared" si="21"/>
        <v>0</v>
      </c>
      <c r="D172" t="s">
        <v>12</v>
      </c>
    </row>
    <row r="173" spans="1:20">
      <c r="A173" t="str">
        <f>'Population Definitions'!$A$5</f>
        <v>Gen 65+</v>
      </c>
      <c r="B173" t="s">
        <v>11</v>
      </c>
      <c r="C173">
        <f t="shared" si="21"/>
        <v>0</v>
      </c>
      <c r="D173" t="s">
        <v>12</v>
      </c>
    </row>
    <row r="174" spans="1:20">
      <c r="A174" t="str">
        <f>'Population Definitions'!$A$6</f>
        <v>PLHIV 15+</v>
      </c>
      <c r="B174" t="s">
        <v>11</v>
      </c>
      <c r="C174">
        <f t="shared" si="21"/>
        <v>0</v>
      </c>
      <c r="D174" t="s">
        <v>12</v>
      </c>
    </row>
    <row r="175" spans="1:20">
      <c r="A175" t="str">
        <f>'Population Definitions'!$A$7</f>
        <v>Prisoners</v>
      </c>
      <c r="B175" t="s">
        <v>11</v>
      </c>
      <c r="C175">
        <f t="shared" si="21"/>
        <v>0</v>
      </c>
      <c r="D175" t="s">
        <v>12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56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B42" sqref="B42:B4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IF(SUMPRODUCT(--(E2:T2&lt;&gt;""))=0,0.961,"N.A.")</f>
        <v>N.A.</v>
      </c>
      <c r="D2" t="s">
        <v>12</v>
      </c>
      <c r="O2">
        <v>6</v>
      </c>
      <c r="P2">
        <v>3</v>
      </c>
      <c r="Q2">
        <v>1</v>
      </c>
      <c r="R2">
        <v>2</v>
      </c>
      <c r="S2">
        <v>1</v>
      </c>
      <c r="T2">
        <v>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O3">
        <v>3</v>
      </c>
      <c r="P3">
        <v>4</v>
      </c>
      <c r="Q3">
        <v>11</v>
      </c>
      <c r="R3">
        <v>3</v>
      </c>
      <c r="S3">
        <v>4</v>
      </c>
      <c r="T3">
        <v>2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O4" s="4">
        <v>2091.7297289511453</v>
      </c>
      <c r="P4" s="4">
        <v>2152.8929835390945</v>
      </c>
      <c r="Q4" s="4">
        <v>2263.5001384020375</v>
      </c>
      <c r="R4" s="4">
        <v>2167.5532763207902</v>
      </c>
      <c r="S4" s="4">
        <v>1872.8881453154877</v>
      </c>
      <c r="T4" s="4">
        <v>1834.5161619598503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 s="4">
        <v>293.49630996309963</v>
      </c>
      <c r="P5" s="4">
        <v>222.49333333333331</v>
      </c>
      <c r="Q5" s="4">
        <v>269.98661567877633</v>
      </c>
      <c r="R5" s="4">
        <v>271.34666666666669</v>
      </c>
      <c r="S5">
        <v>242</v>
      </c>
      <c r="T5">
        <v>277</v>
      </c>
    </row>
    <row r="6" spans="1:20">
      <c r="A6" t="str">
        <f>'Population Definitions'!$A$6</f>
        <v>PLHIV 15+</v>
      </c>
      <c r="B6" t="s">
        <v>11</v>
      </c>
      <c r="C6">
        <f t="shared" si="0"/>
        <v>0.96099999999999997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0.96099999999999997</v>
      </c>
      <c r="D7" t="s">
        <v>12</v>
      </c>
    </row>
    <row r="9" spans="1:20">
      <c r="A9" t="s">
        <v>27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IF(SUMPRODUCT(--(E10:T10&lt;&gt;""))=0,0.035295,"N.A.")</f>
        <v>N.A.</v>
      </c>
      <c r="D10" t="s">
        <v>12</v>
      </c>
      <c r="O10">
        <v>0</v>
      </c>
      <c r="P10">
        <v>2</v>
      </c>
      <c r="Q10">
        <v>0</v>
      </c>
      <c r="R10">
        <v>0</v>
      </c>
      <c r="S10">
        <v>2</v>
      </c>
      <c r="T10">
        <v>1</v>
      </c>
    </row>
    <row r="11" spans="1:20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</row>
    <row r="12" spans="1:20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S12">
        <v>703</v>
      </c>
      <c r="T12">
        <v>666</v>
      </c>
    </row>
    <row r="13" spans="1:20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S13">
        <v>63</v>
      </c>
      <c r="T13">
        <v>92</v>
      </c>
    </row>
    <row r="14" spans="1:20">
      <c r="A14" t="str">
        <f>'Population Definitions'!$A$6</f>
        <v>PLHIV 15+</v>
      </c>
      <c r="B14" t="s">
        <v>11</v>
      </c>
      <c r="C14">
        <f t="shared" si="1"/>
        <v>3.5295E-2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3.5295E-2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 t="str">
        <f t="shared" ref="C18:C23" si="2">IF(SUMPRODUCT(--(E18:T18&lt;&gt;""))=0,0.003705,"N.A.")</f>
        <v>N.A.</v>
      </c>
      <c r="D18" t="s">
        <v>12</v>
      </c>
      <c r="S18">
        <v>0</v>
      </c>
      <c r="T18">
        <v>1</v>
      </c>
    </row>
    <row r="19" spans="1:20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0</v>
      </c>
      <c r="P19">
        <v>0</v>
      </c>
      <c r="Q19">
        <v>0</v>
      </c>
      <c r="R19">
        <v>0</v>
      </c>
      <c r="S19">
        <v>1</v>
      </c>
      <c r="T19">
        <v>3</v>
      </c>
    </row>
    <row r="20" spans="1:20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S20">
        <v>126</v>
      </c>
      <c r="T20">
        <v>208</v>
      </c>
    </row>
    <row r="21" spans="1:20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S21">
        <v>27</v>
      </c>
      <c r="T21">
        <v>21</v>
      </c>
    </row>
    <row r="22" spans="1:20">
      <c r="A22" t="str">
        <f>'Population Definitions'!$A$6</f>
        <v>PLHIV 15+</v>
      </c>
      <c r="B22" t="s">
        <v>11</v>
      </c>
      <c r="C22">
        <f t="shared" si="2"/>
        <v>3.705E-3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3.705E-3</v>
      </c>
      <c r="D23" t="s">
        <v>12</v>
      </c>
    </row>
    <row r="25" spans="1:20">
      <c r="A25" t="s">
        <v>44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 t="str">
        <f t="shared" ref="C26:C31" si="3">IF(SUMPRODUCT(--(E26:T26&lt;&gt;""))=0,0.961,"N.A.")</f>
        <v>N.A.</v>
      </c>
      <c r="D26" t="s">
        <v>12</v>
      </c>
      <c r="O26">
        <v>1</v>
      </c>
      <c r="P26">
        <v>0</v>
      </c>
      <c r="Q26">
        <v>1</v>
      </c>
      <c r="R26">
        <v>0</v>
      </c>
      <c r="S26">
        <v>3</v>
      </c>
      <c r="T26">
        <v>0</v>
      </c>
    </row>
    <row r="27" spans="1:20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16</v>
      </c>
      <c r="P27">
        <v>10</v>
      </c>
      <c r="Q27">
        <v>2</v>
      </c>
      <c r="R27">
        <v>8</v>
      </c>
      <c r="S27">
        <v>7</v>
      </c>
      <c r="T27">
        <v>3</v>
      </c>
    </row>
    <row r="28" spans="1:20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O28" s="4">
        <v>1059.2702710488547</v>
      </c>
      <c r="P28" s="4">
        <v>649.10701646090547</v>
      </c>
      <c r="Q28" s="4">
        <v>207.49986159796271</v>
      </c>
      <c r="R28" s="4">
        <v>92.44672367920964</v>
      </c>
      <c r="S28" s="4">
        <v>177.11185468451231</v>
      </c>
      <c r="T28" s="4">
        <v>15.483838040149749</v>
      </c>
    </row>
    <row r="29" spans="1:20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O29" s="4">
        <v>211.50369003690037</v>
      </c>
      <c r="P29" s="4">
        <v>184.50666666666669</v>
      </c>
      <c r="Q29" s="4">
        <v>149.01338432122367</v>
      </c>
      <c r="R29" s="4">
        <v>161.65333333333331</v>
      </c>
      <c r="S29">
        <v>147</v>
      </c>
      <c r="T29">
        <v>147</v>
      </c>
    </row>
    <row r="30" spans="1:20">
      <c r="A30" t="str">
        <f>'Population Definitions'!$A$6</f>
        <v>PLHIV 15+</v>
      </c>
      <c r="B30" t="s">
        <v>11</v>
      </c>
      <c r="C30">
        <f t="shared" si="3"/>
        <v>0.96099999999999997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0.96099999999999997</v>
      </c>
      <c r="D31" t="s">
        <v>12</v>
      </c>
    </row>
    <row r="33" spans="1:20">
      <c r="A33" t="s">
        <v>52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 t="str">
        <f t="shared" ref="C34:C39" si="4">IF(SUMPRODUCT(--(E34:T34&lt;&gt;""))=0,0.035295,"N.A.")</f>
        <v>N.A.</v>
      </c>
      <c r="D34" t="s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</row>
    <row r="36" spans="1:20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174</v>
      </c>
      <c r="T36">
        <v>166</v>
      </c>
    </row>
    <row r="37" spans="1:20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0</v>
      </c>
      <c r="T37">
        <v>6</v>
      </c>
    </row>
    <row r="38" spans="1:20">
      <c r="A38" t="str">
        <f>'Population Definitions'!$A$6</f>
        <v>PLHIV 15+</v>
      </c>
      <c r="B38" t="s">
        <v>11</v>
      </c>
      <c r="C38">
        <f t="shared" si="4"/>
        <v>3.5295E-2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3.5295E-2</v>
      </c>
      <c r="D39" t="s">
        <v>12</v>
      </c>
    </row>
    <row r="41" spans="1:20">
      <c r="A41" t="s">
        <v>60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 t="str">
        <f t="shared" ref="C42:C47" si="5">IF(SUMPRODUCT(--(E42:T42&lt;&gt;""))=0,0.003705,"N.A.")</f>
        <v>N.A.</v>
      </c>
      <c r="D42" t="s">
        <v>12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S44">
        <v>0</v>
      </c>
      <c r="T44">
        <v>0</v>
      </c>
    </row>
    <row r="45" spans="1:20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S45">
        <v>0</v>
      </c>
      <c r="T45">
        <v>0</v>
      </c>
    </row>
    <row r="46" spans="1:20">
      <c r="A46" t="str">
        <f>'Population Definitions'!$A$6</f>
        <v>PLHIV 15+</v>
      </c>
      <c r="B46" t="s">
        <v>11</v>
      </c>
      <c r="C46">
        <f t="shared" si="5"/>
        <v>3.705E-3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3.705E-3</v>
      </c>
      <c r="D47" t="s">
        <v>12</v>
      </c>
    </row>
  </sheetData>
  <dataValidations count="6">
    <dataValidation type="list" showInputMessage="1" showErrorMessage="1" sqref="B2 B10 B18 B26 B34 B42">
      <formula1>"Fraction,Number"</formula1>
    </dataValidation>
    <dataValidation type="list" showInputMessage="1" showErrorMessage="1" sqref="B3 B11 B19 B27 B35 B43">
      <formula1>"Fraction,Number"</formula1>
    </dataValidation>
    <dataValidation type="list" showInputMessage="1" showErrorMessage="1" sqref="B4 B12 B20 B28 B36 B44">
      <formula1>"Fraction,Number"</formula1>
    </dataValidation>
    <dataValidation type="list" showInputMessage="1" showErrorMessage="1" sqref="B5 B13 B21 B29 B37 B45">
      <formula1>"Fraction,Number"</formula1>
    </dataValidation>
    <dataValidation type="list" showInputMessage="1" showErrorMessage="1" sqref="B6 B14 B22 B30 B38 B46">
      <formula1>"Fraction,Number"</formula1>
    </dataValidation>
    <dataValidation type="list" showInputMessage="1" showErrorMessage="1" sqref="B7 B15 B23 B31 B39 B47">
      <formula1>"Fraction,Number"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34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43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IF(SUMPRODUCT(--(E26:T26&lt;&gt;""))=0,1,"N.A.")</f>
        <v>1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1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1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1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1</v>
      </c>
      <c r="D31" t="s">
        <v>12</v>
      </c>
    </row>
    <row r="33" spans="1:20">
      <c r="A33" t="s">
        <v>51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59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IF(SUMPRODUCT(--(E42:T42&lt;&gt;""))=0,1,"N.A.")</f>
        <v>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1</v>
      </c>
      <c r="D47" t="s">
        <v>12</v>
      </c>
    </row>
    <row r="49" spans="1:20">
      <c r="A49" t="s">
        <v>66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IF(SUMPRODUCT(--(E50:T50&lt;&gt;""))=0,1,"N.A.")</f>
        <v>1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1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1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1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1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workbookViewId="0">
      <selection activeCell="R2" sqref="R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E2">
        <f>E10*'General Demographics'!E2</f>
        <v>456286.05</v>
      </c>
      <c r="F2">
        <f>F10*'General Demographics'!F2</f>
        <v>450369.81</v>
      </c>
      <c r="G2">
        <f>G10*'General Demographics'!G2</f>
        <v>445354.47</v>
      </c>
      <c r="H2">
        <f>H10*'General Demographics'!H2</f>
        <v>441475.65</v>
      </c>
      <c r="I2">
        <f>I10*'General Demographics'!I2</f>
        <v>440731.17</v>
      </c>
      <c r="J2">
        <f>J10*'General Demographics'!J2</f>
        <v>444876.3</v>
      </c>
      <c r="K2">
        <f>K10*'General Demographics'!K2</f>
        <v>457835.4</v>
      </c>
      <c r="L2">
        <f>L10*'General Demographics'!L2</f>
        <v>463338.12</v>
      </c>
      <c r="M2">
        <f>M10*'General Demographics'!M2</f>
        <v>472912.72</v>
      </c>
      <c r="N2">
        <f>N10*'General Demographics'!N2</f>
        <v>484292.48</v>
      </c>
      <c r="O2">
        <f>O10*'General Demographics'!O2</f>
        <v>504297.08999999997</v>
      </c>
      <c r="P2">
        <f>P10*'General Demographics'!P2</f>
        <v>521368.65</v>
      </c>
      <c r="Q2">
        <f>Q10*'General Demographics'!Q2</f>
        <v>535039.81999999995</v>
      </c>
      <c r="R2">
        <f>R10*'General Demographics'!R2</f>
        <v>559281.68999999994</v>
      </c>
      <c r="S2">
        <f>S10*'General Demographics'!S2</f>
        <v>567536.62</v>
      </c>
      <c r="T2">
        <f>T10*'General Demographics'!T2</f>
        <v>568740.1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58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2016-12-23T11:45:01Z</dcterms:created>
  <dcterms:modified xsi:type="dcterms:W3CDTF">2017-01-04T09:56:14Z</dcterms:modified>
</cp:coreProperties>
</file>