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EC8A89E9-918F-45D9-BBE2-26D2F2F11A72}" xr6:coauthVersionLast="47" xr6:coauthVersionMax="47" xr10:uidLastSave="{00000000-0000-0000-0000-000000000000}"/>
  <bookViews>
    <workbookView xWindow="7425" yWindow="1725" windowWidth="21600" windowHeight="11295" tabRatio="500" firstSheet="5" activeTab="5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hv">'1. Cover'!$E$42</definedName>
    <definedName name="Ratio_CTlv">'1. Cover'!$E$43</definedName>
    <definedName name="Ratio_CTrefhv">'1. Cover'!$E$44</definedName>
    <definedName name="Ratio_VTphase">'1. Cover'!$E$45</definedName>
    <definedName name="TolAngle_deg">'1. Cover'!$C$50</definedName>
    <definedName name="TolI_pct">'1. Cover'!$C$49</definedName>
    <definedName name="TolPickup_pct">'1. Cover'!$C$51</definedName>
    <definedName name="TolTime_pct">'1. Cover'!$C$52</definedName>
    <definedName name="TolV_pct">'1. Cover'!$C$48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" l="1"/>
  <c r="K21" i="7"/>
  <c r="H21" i="7"/>
  <c r="L21" i="7" s="1"/>
  <c r="K20" i="7"/>
  <c r="H20" i="7"/>
  <c r="L20" i="7" s="1"/>
  <c r="K19" i="7"/>
  <c r="H19" i="7"/>
  <c r="L19" i="7" s="1"/>
  <c r="L18" i="7"/>
  <c r="K18" i="7"/>
  <c r="H18" i="7"/>
  <c r="K17" i="7"/>
  <c r="H17" i="7"/>
  <c r="L17" i="7" s="1"/>
  <c r="K16" i="7"/>
  <c r="H16" i="7"/>
  <c r="L16" i="7" s="1"/>
  <c r="L15" i="7"/>
  <c r="K15" i="7"/>
  <c r="H15" i="7"/>
  <c r="K14" i="7"/>
  <c r="H14" i="7"/>
  <c r="L14" i="7" s="1"/>
  <c r="K13" i="7"/>
  <c r="L13" i="7" s="1"/>
  <c r="H13" i="7"/>
  <c r="K12" i="7"/>
  <c r="L12" i="7" s="1"/>
  <c r="H12" i="7"/>
  <c r="K11" i="7"/>
  <c r="H11" i="7"/>
  <c r="L11" i="7" s="1"/>
  <c r="L10" i="7"/>
  <c r="K10" i="7"/>
  <c r="H10" i="7"/>
  <c r="K9" i="7"/>
  <c r="H9" i="7"/>
  <c r="L9" i="7" s="1"/>
  <c r="K8" i="7"/>
  <c r="H8" i="7"/>
  <c r="L8" i="7" s="1"/>
  <c r="L7" i="7"/>
  <c r="K7" i="7"/>
  <c r="H7" i="7"/>
  <c r="K6" i="7"/>
  <c r="H6" i="7"/>
  <c r="L6" i="7" s="1"/>
  <c r="C56" i="1" s="1"/>
  <c r="J45" i="4"/>
  <c r="J44" i="4"/>
  <c r="F44" i="4"/>
  <c r="I44" i="4" s="1"/>
  <c r="K44" i="4" s="1"/>
  <c r="J43" i="4"/>
  <c r="J42" i="4"/>
  <c r="F42" i="4"/>
  <c r="I42" i="4" s="1"/>
  <c r="K42" i="4" s="1"/>
  <c r="J41" i="4"/>
  <c r="J40" i="4"/>
  <c r="F40" i="4"/>
  <c r="I40" i="4" s="1"/>
  <c r="K40" i="4" s="1"/>
  <c r="J39" i="4"/>
  <c r="J38" i="4"/>
  <c r="F38" i="4"/>
  <c r="I38" i="4" s="1"/>
  <c r="K38" i="4" s="1"/>
  <c r="J37" i="4"/>
  <c r="J33" i="4"/>
  <c r="F33" i="4"/>
  <c r="I33" i="4" s="1"/>
  <c r="K33" i="4" s="1"/>
  <c r="J32" i="4"/>
  <c r="J31" i="4"/>
  <c r="F31" i="4"/>
  <c r="I31" i="4" s="1"/>
  <c r="K31" i="4" s="1"/>
  <c r="J27" i="4"/>
  <c r="J26" i="4"/>
  <c r="F26" i="4"/>
  <c r="I26" i="4" s="1"/>
  <c r="K26" i="4" s="1"/>
  <c r="J25" i="4"/>
  <c r="J24" i="4"/>
  <c r="F24" i="4"/>
  <c r="I24" i="4" s="1"/>
  <c r="K24" i="4" s="1"/>
  <c r="J23" i="4"/>
  <c r="J22" i="4"/>
  <c r="F22" i="4"/>
  <c r="I22" i="4" s="1"/>
  <c r="K22" i="4" s="1"/>
  <c r="J21" i="4"/>
  <c r="J20" i="4"/>
  <c r="F20" i="4"/>
  <c r="I20" i="4" s="1"/>
  <c r="K20" i="4" s="1"/>
  <c r="J19" i="4"/>
  <c r="J15" i="4"/>
  <c r="F15" i="4"/>
  <c r="I15" i="4" s="1"/>
  <c r="K15" i="4" s="1"/>
  <c r="J14" i="4"/>
  <c r="J13" i="4"/>
  <c r="F13" i="4"/>
  <c r="I13" i="4" s="1"/>
  <c r="K13" i="4" s="1"/>
  <c r="J12" i="4"/>
  <c r="J11" i="4"/>
  <c r="F11" i="4"/>
  <c r="I11" i="4" s="1"/>
  <c r="K11" i="4" s="1"/>
  <c r="J10" i="4"/>
  <c r="J9" i="4"/>
  <c r="F9" i="4"/>
  <c r="I9" i="4" s="1"/>
  <c r="K9" i="4" s="1"/>
  <c r="J8" i="4"/>
  <c r="J7" i="4"/>
  <c r="F7" i="4"/>
  <c r="I7" i="4" s="1"/>
  <c r="K7" i="4" s="1"/>
  <c r="E45" i="1"/>
  <c r="F45" i="4" s="1"/>
  <c r="I45" i="4" s="1"/>
  <c r="K45" i="4" s="1"/>
  <c r="E44" i="1"/>
  <c r="F32" i="4" s="1"/>
  <c r="I32" i="4" s="1"/>
  <c r="K32" i="4" s="1"/>
  <c r="E43" i="1"/>
  <c r="F27" i="4" s="1"/>
  <c r="I27" i="4" s="1"/>
  <c r="K27" i="4" s="1"/>
  <c r="E42" i="1"/>
  <c r="F14" i="4" s="1"/>
  <c r="I14" i="4" s="1"/>
  <c r="K14" i="4" s="1"/>
  <c r="F8" i="4" l="1"/>
  <c r="I8" i="4" s="1"/>
  <c r="K8" i="4" s="1"/>
  <c r="C55" i="1" s="1"/>
  <c r="C57" i="1" s="1"/>
  <c r="F10" i="4"/>
  <c r="I10" i="4" s="1"/>
  <c r="K10" i="4" s="1"/>
  <c r="F12" i="4"/>
  <c r="I12" i="4" s="1"/>
  <c r="K12" i="4" s="1"/>
  <c r="F19" i="4"/>
  <c r="I19" i="4" s="1"/>
  <c r="K19" i="4" s="1"/>
  <c r="F21" i="4"/>
  <c r="I21" i="4" s="1"/>
  <c r="K21" i="4" s="1"/>
  <c r="F23" i="4"/>
  <c r="I23" i="4" s="1"/>
  <c r="K23" i="4" s="1"/>
  <c r="F25" i="4"/>
  <c r="I25" i="4" s="1"/>
  <c r="K25" i="4" s="1"/>
  <c r="F37" i="4"/>
  <c r="I37" i="4" s="1"/>
  <c r="K37" i="4" s="1"/>
  <c r="F39" i="4"/>
  <c r="I39" i="4" s="1"/>
  <c r="K39" i="4" s="1"/>
  <c r="F41" i="4"/>
  <c r="I41" i="4" s="1"/>
  <c r="K41" i="4" s="1"/>
  <c r="F43" i="4"/>
  <c r="I43" i="4" s="1"/>
  <c r="K43" i="4" s="1"/>
</calcChain>
</file>

<file path=xl/sharedStrings.xml><?xml version="1.0" encoding="utf-8"?>
<sst xmlns="http://schemas.openxmlformats.org/spreadsheetml/2006/main" count="447" uniqueCount="306">
  <si>
    <t>Binary Input / Output Functional Tests</t>
  </si>
  <si>
    <t>5.1 Binary Inputs (BI)</t>
  </si>
  <si>
    <t>Apply rated voltage to each binary input (or operate the source field device) and confirm the input asserts in PCM600 (Function blocks / Event recorder).</t>
  </si>
  <si>
    <t>BI Channel</t>
  </si>
  <si>
    <t>Description / Source</t>
  </si>
  <si>
    <t>Pickup V (V)</t>
  </si>
  <si>
    <t>Asserted? (Y/N)</t>
  </si>
  <si>
    <t>Event captured? (Y/N)</t>
  </si>
  <si>
    <t>Status</t>
  </si>
  <si>
    <t>Notes</t>
  </si>
  <si>
    <t>Initials</t>
  </si>
  <si>
    <t>BI1</t>
  </si>
  <si>
    <t>Trip from external (e.g. Buchholz, OLTC, WTI)</t>
  </si>
  <si>
    <t>BI2</t>
  </si>
  <si>
    <t>Local/Remote selector</t>
  </si>
  <si>
    <t>BI3</t>
  </si>
  <si>
    <t>Reset external</t>
  </si>
  <si>
    <t>BI4</t>
  </si>
  <si>
    <t>HV CB 52a</t>
  </si>
  <si>
    <t>BI5</t>
  </si>
  <si>
    <t>LV CB 52a</t>
  </si>
  <si>
    <t>BI6</t>
  </si>
  <si>
    <t>Block 87T</t>
  </si>
  <si>
    <t>BI7</t>
  </si>
  <si>
    <t>Block 51 LV (cold-load pickup)</t>
  </si>
  <si>
    <t>BI8</t>
  </si>
  <si>
    <t>5.2 Binary Outputs (BO)</t>
  </si>
  <si>
    <t>Force each output contact via PCM600 Test menu (output control / forcing) or by asserting the function block that drives it. Verify continuity at the relay terminals AND at the destination.</t>
  </si>
  <si>
    <t>BO Channel</t>
  </si>
  <si>
    <t>Driven by / Function</t>
  </si>
  <si>
    <t>Force method</t>
  </si>
  <si>
    <t>Continuity (Y/N)</t>
  </si>
  <si>
    <t>Operates target (Y/N)</t>
  </si>
  <si>
    <t>PO1</t>
  </si>
  <si>
    <t>Trip HV CB</t>
  </si>
  <si>
    <t>PCM600 Force</t>
  </si>
  <si>
    <t>PO2</t>
  </si>
  <si>
    <t>Trip LV CB</t>
  </si>
  <si>
    <t>SO1</t>
  </si>
  <si>
    <t>86 lockout</t>
  </si>
  <si>
    <t>SO2</t>
  </si>
  <si>
    <t>Alarm</t>
  </si>
  <si>
    <t>SO3</t>
  </si>
  <si>
    <t>SO4</t>
  </si>
  <si>
    <t>PROTECTION RELAY TEST RESULTS</t>
  </si>
  <si>
    <t>ABB RET615 Transformer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</si>
  <si>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</si>
  <si>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</si>
  <si>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</si>
  <si>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</si>
  <si>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</si>
  <si>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Substation</t>
  </si>
  <si>
    <t>Asset identifier (feeder / motor / transformer)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</si>
  <si>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</si>
  <si>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</si>
  <si>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</si>
  <si>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</si>
  <si>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</si>
  <si>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</si>
  <si>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</si>
  <si>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Tester signature</t>
  </si>
  <si>
    <t>Witness / 2nd person</t>
  </si>
  <si>
    <t>Witness signature</t>
  </si>
  <si>
    <t>Authorising engineer</t>
  </si>
  <si>
    <t>Relay Under Test</t>
  </si>
  <si>
    <t>Relay model</t>
  </si>
  <si>
    <t>RET615</t>
  </si>
  <si>
    <t>Relay function</t>
  </si>
  <si>
    <t>Transformer Protection (Relion 615 series)</t>
  </si>
  <si>
    <t>Relay tag / functional ID</t>
  </si>
  <si>
    <t>Order code / part number</t>
  </si>
  <si>
    <t>Serial number</t>
  </si>
  <si>
    <t>Firmware version</t>
  </si>
  <si>
    <t>Panel / cubicle location</t>
  </si>
  <si>
    <t>IED name (in PCM600 project)</t>
  </si>
  <si>
    <t>Active settings group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</si>
  <si>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</si>
  <si>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</si>
  <si>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</si>
  <si>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</si>
  <si>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</si>
  <si>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</si>
  <si>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HV-side phase CT (3-phase)</t>
  </si>
  <si>
    <t>V or A</t>
  </si>
  <si>
    <t>LV-side phase CT (3-phase)</t>
  </si>
  <si>
    <t>HV-side earth-fault Io CT (REF)</t>
  </si>
  <si>
    <t>Optional VT (3-phase)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</si>
  <si>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</si>
  <si>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</si>
  <si>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</si>
  <si>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</si>
  <si>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</si>
  <si>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</si>
  <si>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</si>
  <si>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</si>
  <si>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</si>
  <si>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</si>
  <si>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Test Equipment, Drawings &amp; Reference Documents</t>
  </si>
  <si>
    <t>Test Equipment Used</t>
  </si>
  <si>
    <t>Three-phase test set</t>
  </si>
  <si>
    <t>Omicron CMC</t>
  </si>
  <si>
    <t>Laptop / PCM600</t>
  </si>
  <si>
    <t>N/A</t>
  </si>
  <si>
    <t>Multimeter</t>
  </si>
  <si>
    <t>Reference Drawings</t>
  </si>
  <si>
    <t>Drawing No.</t>
  </si>
  <si>
    <t>Title</t>
  </si>
  <si>
    <t>Revision</t>
  </si>
  <si>
    <t>Date</t>
  </si>
  <si>
    <t>Single line diagram</t>
  </si>
  <si>
    <t>Schematic — protection AC</t>
  </si>
  <si>
    <t>Schematic — protection DC / trip</t>
  </si>
  <si>
    <t>Panel general arrangement</t>
  </si>
  <si>
    <t>Application configuration drawing (PCM600)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</si>
  <si>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</si>
  <si>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</si>
  <si>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</si>
  <si>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PCM600 project / settings files (URL)</t>
  </si>
  <si>
    <t>https://sharepoint.contactenergy.co.nz/</t>
  </si>
  <si>
    <t>SharePoint — Omicron electronic test file (URL)</t>
  </si>
  <si>
    <t>SharePoint — Protection Functional Report (URL)</t>
  </si>
  <si>
    <t>SharePoint — Other (events, disturbance records, COMTRADE) (URL)</t>
  </si>
  <si>
    <t>Pre-Test Checklist</t>
  </si>
  <si>
    <t>3.1 Visual Inspection</t>
  </si>
  <si>
    <t>#</t>
  </si>
  <si>
    <t>Check</t>
  </si>
  <si>
    <t>Notes / Value</t>
  </si>
  <si>
    <t>Relay mounted securely; no physical damage to fascia or terminals.</t>
  </si>
  <si>
    <t>All wiring terminations tight (sample); no signs of overheating.</t>
  </si>
  <si>
    <t>Front-panel LCD, LEDs and pushbuttons all functional.</t>
  </si>
  <si>
    <t>No active alarms, IRF indication or trip LEDs on arrival.</t>
  </si>
  <si>
    <t>Aux supply voltage at relay terminals within tolerance (record in Notes).</t>
  </si>
  <si>
    <t>3.2 Connect to Relay &amp; Verify Status (via PCM600)</t>
  </si>
  <si>
    <t>Open PCM600; connect to IED via front Ethernet (IEC 61850 / FTP).</t>
  </si>
  <si>
    <t>IED status reads OK in PCM600 (no IRF, no failures).</t>
  </si>
  <si>
    <t>Measurements view in PCM600 shows sane analogue values for current operating state.</t>
  </si>
  <si>
    <t>IED type, order code and firmware version recorded on Cover sheet (match plant register).</t>
  </si>
  <si>
    <t>Self-supervision details captured (no warnings or service condition issues).</t>
  </si>
  <si>
    <t>3.3 Time / Clock Check</t>
  </si>
  <si>
    <t>Read IED date/time from PCM600 or HMI; record drift vs. reference (Notes).</t>
  </si>
  <si>
    <t>Time sync source identified (IRIG-B, SNTP/NTP, PTP, manual).</t>
  </si>
  <si>
    <t>Sync status reports healthy (where applicable).</t>
  </si>
  <si>
    <t>3.4 Event Records</t>
  </si>
  <si>
    <t>Read event records from IED via PCM600 (Disturbance Recorder).</t>
  </si>
  <si>
    <t>Disturbance records exported (COMTRADE) and saved to job folder.</t>
  </si>
  <si>
    <t>Reviewed event list for unexpected operations / pickups since last test.</t>
  </si>
  <si>
    <t>Cross-referenced anomalies with operations / SCADA / fault log.</t>
  </si>
  <si>
    <t>3.5 Sequence of Events (Event recorder)</t>
  </si>
  <si>
    <t>Event recorder list reviewed for unexpected element pickups or input bouncing.</t>
  </si>
  <si>
    <t>Communications-related events (channel loss, NTP loss, IRF) reviewed.</t>
  </si>
  <si>
    <t>3.6 Settings — As-Found</t>
  </si>
  <si>
    <t>Read parameter setting from IED via PCM600; save IED-specific .pcmi (or read whole project).</t>
  </si>
  <si>
    <t>Save with filename prefix "asfound_&lt;Asset&gt;_&lt;YYYYMMDD&gt;.pcmi".</t>
  </si>
  <si>
    <t>Compared as-found vs. approved master parameter setting.</t>
  </si>
  <si>
    <t>All differences documented (record compare report file name in Notes).</t>
  </si>
  <si>
    <t>Differences are authorised changes only.</t>
  </si>
  <si>
    <t>3.7 Settings vs. Protection Functional Description</t>
  </si>
  <si>
    <t>Enabled function blocks match functional description.</t>
  </si>
  <si>
    <t>Key element settings (pickup, time delay, characteristic) match document.</t>
  </si>
  <si>
    <t>CT and VT ratios in IED match nameplate / SLD and Cover sheet.</t>
  </si>
  <si>
    <t>Application configuration (trip matrix / logic) matches functional description.</t>
  </si>
  <si>
    <t>Binary input / output mapping matches functional description.</t>
  </si>
  <si>
    <t>Analogue Input Verification — PRIMARY values</t>
  </si>
  <si>
    <t>Inject secondary; IED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</si>
  <si>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</si>
  <si>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HV-Side Phase CT Inputs — Three-Phase Current Injection (Primary verification)</t>
  </si>
  <si>
    <t>Step</t>
  </si>
  <si>
    <t>Injected (A sec)</t>
  </si>
  <si>
    <t>Inj Angle (°)</t>
  </si>
  <si>
    <t>Phase / Input</t>
  </si>
  <si>
    <t>Expected Primary (A)</t>
  </si>
  <si>
    <t>Relay Primary</t>
  </si>
  <si>
    <t>Relay Angle (°)</t>
  </si>
  <si>
    <t>Mag Err (%)</t>
  </si>
  <si>
    <t>Angle Err (°)</t>
  </si>
  <si>
    <t>P / F</t>
  </si>
  <si>
    <t>L1 (IL1 HV)</t>
  </si>
  <si>
    <t>L2 (IL2 HV)</t>
  </si>
  <si>
    <t>L3 (IL3 HV)</t>
  </si>
  <si>
    <t>4.2 LV-Side Phase CT Inputs — Three-Phase Current Injection (Primary verification)</t>
  </si>
  <si>
    <t>L1 (IL1 LV)</t>
  </si>
  <si>
    <t>L2 (IL2 LV)</t>
  </si>
  <si>
    <t>L3 (IL3 LV)</t>
  </si>
  <si>
    <t>4.3 HV-Side Restricted Earth-Fault (REF) Input (Primary verification)</t>
  </si>
  <si>
    <t>Io REF</t>
  </si>
  <si>
    <t>4.4 Phase VT Inputs (if fitted) — Three-Phase Voltage Injection (Primary verification)</t>
  </si>
  <si>
    <t>Injected (V sec)</t>
  </si>
  <si>
    <t>Expected Primary (V or kV)</t>
  </si>
  <si>
    <t>L1 (Ua)</t>
  </si>
  <si>
    <t>L2 (Ub)</t>
  </si>
  <si>
    <t>L3 (Uc)</t>
  </si>
  <si>
    <t>Protection Element Tracker</t>
  </si>
  <si>
    <t>Identify enabled functions, when each was last tested, and which to test this visit. Rotate elements between visits.</t>
  </si>
  <si>
    <t>ANSI</t>
  </si>
  <si>
    <t>ABB function block</t>
  </si>
  <si>
    <t>Function description</t>
  </si>
  <si>
    <t>Enabled? (Y/N)</t>
  </si>
  <si>
    <t>Last tested (date)</t>
  </si>
  <si>
    <t>Test this visit? (Y/N)</t>
  </si>
  <si>
    <t>Result</t>
  </si>
  <si>
    <t>87T</t>
  </si>
  <si>
    <t>TR2PTDF1</t>
  </si>
  <si>
    <t>Two-winding transformer differential</t>
  </si>
  <si>
    <t>50 HV</t>
  </si>
  <si>
    <t>PHIPTOC1</t>
  </si>
  <si>
    <t>Instantaneous overcurrent — HV side</t>
  </si>
  <si>
    <t>51 HV</t>
  </si>
  <si>
    <t>PHLPTOC1</t>
  </si>
  <si>
    <t>Inverse-time overcurrent — HV side</t>
  </si>
  <si>
    <t>50 LV</t>
  </si>
  <si>
    <t>PHIPTOC2</t>
  </si>
  <si>
    <t>Instantaneous overcurrent — LV side</t>
  </si>
  <si>
    <t>51 LV</t>
  </si>
  <si>
    <t>PHLPTOC2</t>
  </si>
  <si>
    <t>Inverse-time overcurrent — LV side</t>
  </si>
  <si>
    <t>50N</t>
  </si>
  <si>
    <t>EFIPTOC1</t>
  </si>
  <si>
    <t>Instantaneous earth-fault overcurrent — HV</t>
  </si>
  <si>
    <t>51N</t>
  </si>
  <si>
    <t>EFHPTOC1</t>
  </si>
  <si>
    <t>Inverse-time earth-fault overcurrent — HV</t>
  </si>
  <si>
    <t>50REF</t>
  </si>
  <si>
    <t>LREFPNDF1</t>
  </si>
  <si>
    <t>Restricted earth-fault (low-impedance) — HV</t>
  </si>
  <si>
    <t>49T</t>
  </si>
  <si>
    <t>T1PTTR1</t>
  </si>
  <si>
    <t>Thermal overload — transformer</t>
  </si>
  <si>
    <t>24</t>
  </si>
  <si>
    <t>OEPVPH1</t>
  </si>
  <si>
    <t>Volts per Hertz (overexcitation)</t>
  </si>
  <si>
    <t>27</t>
  </si>
  <si>
    <t>PHPTUV1</t>
  </si>
  <si>
    <t>Undervoltage (if VT fitted)</t>
  </si>
  <si>
    <t>59</t>
  </si>
  <si>
    <t>PHPTOV1</t>
  </si>
  <si>
    <t>Overvoltage (if VT fitted)</t>
  </si>
  <si>
    <t>46</t>
  </si>
  <si>
    <t>NSPTOC1</t>
  </si>
  <si>
    <t>Negative-sequence overcurrent</t>
  </si>
  <si>
    <t>60</t>
  </si>
  <si>
    <t>SEQRFUF1</t>
  </si>
  <si>
    <t>VT supervision / fuse failure</t>
  </si>
  <si>
    <t>Per-Element Test Results</t>
  </si>
  <si>
    <t>Record one row per element tested this visit. Pickup and timing errors and pass/fail are calculated automatically.</t>
  </si>
  <si>
    <t>Function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</si>
  <si>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</si>
  <si>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</si>
  <si>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</si>
  <si>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</si>
  <si>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</si>
  <si>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</si>
  <si>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</si>
  <si>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>Post-Test Checklist</t>
  </si>
  <si>
    <t>8.1 Settings re-comparison (as-left vs. master)</t>
  </si>
  <si>
    <t>Read parameter setting from IED via PCM600; save with prefix "asleft_&lt;Asset&gt;_&lt;YYYYMMDD&gt;.pcmi".</t>
  </si>
  <si>
    <t>Compared as-left vs. approved master parameter setting.</t>
  </si>
  <si>
    <t>Zero unauthorised differences remain.</t>
  </si>
  <si>
    <t>Any temporarily disabled function blocks have been re-enabled.</t>
  </si>
  <si>
    <t>Re-enable 87T and confirm differential operating quantity ≈ 0 with both sides energised.</t>
  </si>
  <si>
    <t>Confirm external trip inputs are no longer asserted from test rig.</t>
  </si>
  <si>
    <t>8.2 Clear events / reset records</t>
  </si>
  <si>
    <t>Cleared event recorder.</t>
  </si>
  <si>
    <t>Cleared disturbance records (if appropriate / per Contact procedure).</t>
  </si>
  <si>
    <t>Reset LED indication on front panel.</t>
  </si>
  <si>
    <t>Cleared trip indications.</t>
  </si>
  <si>
    <t>8.3 Time synchronisation</t>
  </si>
  <si>
    <t>Re-read IED date/time.</t>
  </si>
  <si>
    <t>If drift outside tolerance, set IED time to reference.</t>
  </si>
  <si>
    <t>Time sync (IRIG-B / NTP / PTP) reports healthy.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</si>
  <si>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</si>
  <si>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</si>
  <si>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</si>
  <si>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</si>
  <si>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CT secondary continuity to source.</t>
  </si>
  <si>
    <t>Restored trip and lockout output links / re-enabled trips.</t>
  </si>
  <si>
    <t>Verified no targets / alarms / IRF active on IED.</t>
  </si>
  <si>
    <t>Confirm SCADA / DCS analogue values match IED metering live.</t>
  </si>
  <si>
    <t>Re-energised VTs; sensible secondary voltages on IED metering view.</t>
  </si>
  <si>
    <t>Operations / control room notified work complete.</t>
  </si>
  <si>
    <t>Permit returned and isolations removed (LOTO removed).</t>
  </si>
  <si>
    <t>8.5 Final self-test</t>
  </si>
  <si>
    <t>Self-supervision in PCM600 reports OK with no IRF or warnings.</t>
  </si>
  <si>
    <t>IED in service / ENABLED state per plant requirements.</t>
  </si>
  <si>
    <t>Final screenshots captured (Self-supervision / Measurements / IED status).</t>
  </si>
  <si>
    <t>Findings Log &amp; Sign-Off</t>
  </si>
  <si>
    <t>Findings, Defects &amp; Recommendations (detailed log)</t>
  </si>
  <si>
    <t>Finding / Defect</t>
  </si>
  <si>
    <t>Severity</t>
  </si>
  <si>
    <t>Closed?</t>
  </si>
  <si>
    <t>Sign-Off</t>
  </si>
  <si>
    <t>Tester name</t>
  </si>
  <si>
    <t>Witness name</t>
  </si>
  <si>
    <t>Authorising engineer (acceptance)</t>
  </si>
  <si>
    <t>Signature</t>
  </si>
  <si>
    <t>Overall test result (from Cover sheet)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</si>
  <si>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</si>
  <si>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</si>
  <si>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</si>
  <si>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</si>
  <si>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</si>
  <si>
    <t xml:space="preserve">Refer to omicron file if you must, but try and create a few single point repetable tests that can be used for maintenance quick checks </t>
  </si>
  <si>
    <t xml:space="preserve">Or use the values from an element that is easily testable </t>
  </si>
  <si>
    <t xml:space="preserve">If settings have not changed and the device IO has been proved then is is not necessary spending too much time type testing. </t>
  </si>
  <si>
    <t xml:space="preserve">Use a spare relay to type test protection relay or setting scheme  </t>
  </si>
  <si>
    <t>For the 615 devices consider using the build in test functions to test tha the device operates correctly</t>
  </si>
  <si>
    <t>If there is an element that is easy to do without having to alter settings then do that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</si>
</sst>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8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10"/>
      <color rgb="FF000000"/>
      <name val="Calibri"/>
      <charset val="1"/>
    </font>
    <font>
      <b/>
      <sz val="11"/>
      <name val="Calibri"/>
      <charset val="1"/>
    </font>
    <font>
      <sz val="10"/>
      <color rgb="FF0000FF"/>
      <name val="Calibri"/>
      <charset val="1"/>
    </font>
    <font>
      <b/>
      <sz val="7"/>
      <color rgb="FF000000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sz val="7"/>
      <color rgb="FF0000FF"/>
      <name val="Calibri"/>
      <charset val="1"/>
    </font>
    <font>
      <i/>
      <sz val="9"/>
      <color rgb="FF595959"/>
      <name val="Calibri"/>
      <charset val="1"/>
    </font>
    <font>
      <u/>
      <sz val="10"/>
      <color rgb="FF0563C1"/>
      <name val="Calibri"/>
      <charset val="1"/>
    </font>
    <font>
      <sz val="7"/>
      <name val="Calibri"/>
      <charset val="1"/>
    </font>
    <font>
      <i/>
      <sz val="7"/>
      <color rgb="FF595959"/>
      <name val="Calibri"/>
      <charset val="1"/>
    </font>
    <font>
      <b/>
      <sz val="12"/>
      <color theme="1"/>
      <name val="Calibri"/>
      <charset val="1"/>
    </font>
    <font>
      <b/>
      <sz val="7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 indent="1"/>
    </xf>
    <xf numFmtId="164" fontId="11" fillId="5" borderId="1" xfId="0" applyNumberFormat="1" applyFont="1" applyFill="1" applyBorder="1" applyAlignment="1">
      <alignment horizontal="center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 indent="1"/>
    </xf>
    <xf numFmtId="164" fontId="11" fillId="4" borderId="1" xfId="0" applyNumberFormat="1" applyFont="1" applyFill="1" applyBorder="1" applyAlignment="1">
      <alignment horizontal="center" vertical="center" wrapText="1" indent="1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9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3" xfId="0" applyBorder="1"/>
    <xf numFmtId="0" fontId="0" fillId="0" borderId="17" xfId="0" applyBorder="1"/>
    <xf numFmtId="0" fontId="1" fillId="0" borderId="0" xfId="0" applyFont="1" applyAlignment="1">
      <alignment vertical="center"/>
    </xf>
    <xf numFmtId="0" fontId="0" fillId="0" borderId="0" xfId="0"/>
    <xf numFmtId="0" fontId="6" fillId="5" borderId="1" xfId="0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9" xfId="0" applyBorder="1"/>
    <xf numFmtId="0" fontId="16" fillId="2" borderId="0" xfId="0" applyFont="1" applyFill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8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6" fillId="6" borderId="1" xfId="0" applyFont="1" applyFill="1" applyBorder="1" applyAlignment="1">
      <alignment horizontal="left" vertical="top" wrapText="1" indent="1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top" wrapText="1" indent="1"/>
    </xf>
    <xf numFmtId="0" fontId="0" fillId="0" borderId="11" xfId="0" applyBorder="1"/>
    <xf numFmtId="0" fontId="0" fillId="0" borderId="12" xfId="0" applyBorder="1"/>
    <xf numFmtId="0" fontId="5" fillId="4" borderId="2" xfId="0" applyFont="1" applyFill="1" applyBorder="1" applyAlignment="1">
      <alignment horizontal="center" vertical="center"/>
    </xf>
    <xf numFmtId="0" fontId="0" fillId="0" borderId="4" xfId="0" applyBorder="1"/>
    <xf numFmtId="0" fontId="13" fillId="5" borderId="1" xfId="0" applyFont="1" applyFill="1" applyBorder="1" applyAlignment="1">
      <alignment horizontal="left" vertical="center" wrapText="1" indent="1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</cellXfs>
  <cellStyles count="1">
    <cellStyle name="Normal" xfId="0" builtinId="0"/>
  </cellStyles>
  <dxfs count="2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866775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4325" y="0"/>
          <a:ext cx="828675" cy="381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1181100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82400" y="0"/>
          <a:ext cx="828675" cy="381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38950" y="0"/>
          <a:ext cx="828675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7"/>
  <sheetViews>
    <sheetView showGridLines="0" topLeftCell="A7" zoomScaleNormal="100" workbookViewId="0">
      <selection activeCell="D60" sqref="D60"/>
    </sheetView>
  </sheetViews>
  <sheetFormatPr defaultColWidth="8.7109375" defaultRowHeight="15" x14ac:dyDescent="0.25"/>
  <cols>
    <col min="1" max="1" width="2" customWidth="1"/>
    <col min="2" max="2" width="28" customWidth="1"/>
    <col min="3" max="7" width="22" customWidth="1"/>
  </cols>
  <sheetData>
    <row r="1" spans="2:7" ht="55.5" customHeight="1" x14ac:dyDescent="0.25"/>
    <row r="2" spans="2:7" ht="21.75" customHeight="1" x14ac:dyDescent="0.25">
      <c r="D2" s="40" t="s">
        <v>44</v>
      </c>
      <c r="E2" s="41"/>
      <c r="F2" s="41"/>
      <c r="G2" s="41"/>
    </row>
    <row r="3" spans="2:7" ht="15" customHeight="1" x14ac:dyDescent="0.25">
      <c r="D3" s="61" t="s">
        <v>45</v>
      </c>
      <c r="E3" s="41"/>
      <c r="F3" s="41"/>
      <c r="G3" s="41"/>
    </row>
    <row r="4" spans="2:7" ht="21.75" customHeight="1" x14ac:dyDescent="0.25">
      <c r="B4" s="47" t="s">
        <v>46</v>
      </c>
      <c r="C4" s="41"/>
      <c r="D4" s="41"/>
      <c r="E4" s="41"/>
      <c r="F4" s="41"/>
      <c r="G4" s="41"/>
    </row>
    <row r="5" spans="2:7" ht="24" customHeight="1" x14ac:dyDescent="0.25">
      <c r="B5" s="2" t="s">
        <v>47</v>
      </c>
      <c r="C5" s="65"/>
      <c r="D5" s="66"/>
      <c r="E5" s="66"/>
      <c r="F5" s="66"/>
      <c r="G5" s="52"/>
    </row>
    <row r="6" spans="2:7" ht="19.5" customHeight="1" x14ac:dyDescent="0.25">
      <c r="B6" s="2" t="s">
        <v>48</v>
      </c>
      <c r="C6" s="46"/>
      <c r="D6" s="43"/>
      <c r="E6" s="43"/>
      <c r="F6" s="43"/>
      <c r="G6" s="44"/>
    </row>
    <row r="7" spans="2:7" ht="18" customHeight="1" x14ac:dyDescent="0.25">
      <c r="B7" s="62" t="s">
        <v>49</v>
      </c>
      <c r="C7" s="53"/>
      <c r="D7" s="54"/>
      <c r="E7" s="54"/>
      <c r="F7" s="54"/>
      <c r="G7" s="55"/>
    </row>
    <row r="8" spans="2:7" ht="18" customHeight="1" x14ac:dyDescent="0.25">
      <c r="B8" s="63"/>
      <c r="C8" s="56"/>
      <c r="D8" s="41"/>
      <c r="E8" s="41"/>
      <c r="F8" s="41"/>
      <c r="G8" s="57"/>
    </row>
    <row r="9" spans="2:7" ht="18" customHeight="1" x14ac:dyDescent="0.25">
      <c r="B9" s="63"/>
      <c r="C9" s="56"/>
      <c r="D9" s="41"/>
      <c r="E9" s="41"/>
      <c r="F9" s="41"/>
      <c r="G9" s="57"/>
    </row>
    <row r="10" spans="2:7" ht="18" customHeight="1" x14ac:dyDescent="0.25">
      <c r="B10" s="63"/>
      <c r="C10" s="56"/>
      <c r="D10" s="41"/>
      <c r="E10" s="41"/>
      <c r="F10" s="41"/>
      <c r="G10" s="57"/>
    </row>
    <row r="11" spans="2:7" ht="18" customHeight="1" x14ac:dyDescent="0.25">
      <c r="B11" s="63"/>
      <c r="C11" s="56"/>
      <c r="D11" s="41"/>
      <c r="E11" s="41"/>
      <c r="F11" s="41"/>
      <c r="G11" s="57"/>
    </row>
    <row r="12" spans="2:7" ht="18" customHeight="1" x14ac:dyDescent="0.25">
      <c r="B12" s="64"/>
      <c r="C12" s="58"/>
      <c r="D12" s="59"/>
      <c r="E12" s="59"/>
      <c r="F12" s="59"/>
      <c r="G12" s="60"/>
    </row>
    <row r="14" spans="2:7" ht="21.75" customHeight="1" x14ac:dyDescent="0.25">
      <c r="B14" s="47" t="s">
        <v>50</v>
      </c>
      <c r="C14" s="41"/>
      <c r="D14" s="41"/>
      <c r="E14" s="41"/>
      <c r="F14" s="41"/>
      <c r="G14" s="41"/>
    </row>
    <row r="15" spans="2:7" ht="19.5" customHeight="1" x14ac:dyDescent="0.25">
      <c r="B15" s="3" t="s">
        <v>51</v>
      </c>
      <c r="C15" s="42"/>
      <c r="D15" s="43"/>
      <c r="E15" s="43"/>
      <c r="F15" s="43"/>
      <c r="G15" s="44"/>
    </row>
    <row r="16" spans="2:7" ht="19.5" customHeight="1" x14ac:dyDescent="0.25">
      <c r="B16" s="3" t="s">
        <v>52</v>
      </c>
      <c r="C16" s="42"/>
      <c r="D16" s="43"/>
      <c r="E16" s="43"/>
      <c r="F16" s="43"/>
      <c r="G16" s="44"/>
    </row>
    <row r="17" spans="2:7" ht="19.5" customHeight="1" x14ac:dyDescent="0.25">
      <c r="B17" s="3" t="s">
        <v>53</v>
      </c>
      <c r="C17" s="42"/>
      <c r="D17" s="43"/>
      <c r="E17" s="43"/>
      <c r="F17" s="43"/>
      <c r="G17" s="44"/>
    </row>
    <row r="18" spans="2:7" ht="19.5" customHeight="1" x14ac:dyDescent="0.25">
      <c r="B18" s="3" t="s">
        <v>54</v>
      </c>
      <c r="C18" s="42" t="s">
        <v>55</v>
      </c>
      <c r="D18" s="43"/>
      <c r="E18" s="43"/>
      <c r="F18" s="43"/>
      <c r="G18" s="44"/>
    </row>
    <row r="19" spans="2:7" ht="19.5" customHeight="1" x14ac:dyDescent="0.25">
      <c r="B19" s="3" t="s">
        <v>56</v>
      </c>
      <c r="C19" s="42"/>
      <c r="D19" s="43"/>
      <c r="E19" s="43"/>
      <c r="F19" s="43"/>
      <c r="G19" s="44"/>
    </row>
    <row r="20" spans="2:7" ht="19.5" customHeight="1" x14ac:dyDescent="0.25">
      <c r="B20" s="3" t="s">
        <v>57</v>
      </c>
      <c r="C20" s="42"/>
      <c r="D20" s="43"/>
      <c r="E20" s="43"/>
      <c r="F20" s="43"/>
      <c r="G20" s="44"/>
    </row>
    <row r="22" spans="2:7" ht="21.75" customHeight="1" x14ac:dyDescent="0.25">
      <c r="B22" s="47" t="s">
        <v>58</v>
      </c>
      <c r="C22" s="41"/>
      <c r="D22" s="41"/>
      <c r="E22" s="41"/>
      <c r="F22" s="41"/>
      <c r="G22" s="41"/>
    </row>
    <row r="23" spans="2:7" ht="19.5" customHeight="1" x14ac:dyDescent="0.25">
      <c r="B23" s="3" t="s">
        <v>59</v>
      </c>
      <c r="C23" s="42"/>
      <c r="D23" s="43"/>
      <c r="E23" s="43"/>
      <c r="F23" s="43"/>
      <c r="G23" s="44"/>
    </row>
    <row r="24" spans="2:7" ht="19.5" customHeight="1" x14ac:dyDescent="0.25">
      <c r="B24" s="3" t="s">
        <v>60</v>
      </c>
      <c r="C24" s="42"/>
      <c r="D24" s="43"/>
      <c r="E24" s="43"/>
      <c r="F24" s="43"/>
      <c r="G24" s="44"/>
    </row>
    <row r="25" spans="2:7" ht="19.5" customHeight="1" x14ac:dyDescent="0.25">
      <c r="B25" s="3" t="s">
        <v>61</v>
      </c>
      <c r="C25" s="42"/>
      <c r="D25" s="43"/>
      <c r="E25" s="43"/>
      <c r="F25" s="43"/>
      <c r="G25" s="44"/>
    </row>
    <row r="26" spans="2:7" ht="19.5" customHeight="1" x14ac:dyDescent="0.25">
      <c r="B26" s="3" t="s">
        <v>62</v>
      </c>
      <c r="C26" s="42"/>
      <c r="D26" s="43"/>
      <c r="E26" s="43"/>
      <c r="F26" s="43"/>
      <c r="G26" s="44"/>
    </row>
    <row r="27" spans="2:7" ht="19.5" customHeight="1" x14ac:dyDescent="0.25">
      <c r="B27" s="3" t="s">
        <v>63</v>
      </c>
      <c r="C27" s="42"/>
      <c r="D27" s="43"/>
      <c r="E27" s="43"/>
      <c r="F27" s="43"/>
      <c r="G27" s="44"/>
    </row>
    <row r="29" spans="2:7" ht="21.75" customHeight="1" x14ac:dyDescent="0.25">
      <c r="B29" s="47" t="s">
        <v>64</v>
      </c>
      <c r="C29" s="41"/>
      <c r="D29" s="41"/>
      <c r="E29" s="41"/>
      <c r="F29" s="41"/>
      <c r="G29" s="41"/>
    </row>
    <row r="30" spans="2:7" ht="19.5" customHeight="1" x14ac:dyDescent="0.25">
      <c r="B30" s="3" t="s">
        <v>65</v>
      </c>
      <c r="C30" s="42" t="s">
        <v>66</v>
      </c>
      <c r="D30" s="43"/>
      <c r="E30" s="43"/>
      <c r="F30" s="43"/>
      <c r="G30" s="44"/>
    </row>
    <row r="31" spans="2:7" ht="19.5" customHeight="1" x14ac:dyDescent="0.25">
      <c r="B31" s="3" t="s">
        <v>67</v>
      </c>
      <c r="C31" s="42" t="s">
        <v>68</v>
      </c>
      <c r="D31" s="43"/>
      <c r="E31" s="43"/>
      <c r="F31" s="43"/>
      <c r="G31" s="44"/>
    </row>
    <row r="32" spans="2:7" ht="19.5" customHeight="1" x14ac:dyDescent="0.25">
      <c r="B32" s="3" t="s">
        <v>69</v>
      </c>
      <c r="C32" s="42"/>
      <c r="D32" s="43"/>
      <c r="E32" s="43"/>
      <c r="F32" s="43"/>
      <c r="G32" s="44"/>
    </row>
    <row r="33" spans="2:7" ht="19.5" customHeight="1" x14ac:dyDescent="0.25">
      <c r="B33" s="3" t="s">
        <v>70</v>
      </c>
      <c r="C33" s="42"/>
      <c r="D33" s="43"/>
      <c r="E33" s="43"/>
      <c r="F33" s="43"/>
      <c r="G33" s="44"/>
    </row>
    <row r="34" spans="2:7" ht="19.5" customHeight="1" x14ac:dyDescent="0.25">
      <c r="B34" s="3" t="s">
        <v>71</v>
      </c>
      <c r="C34" s="42"/>
      <c r="D34" s="43"/>
      <c r="E34" s="43"/>
      <c r="F34" s="43"/>
      <c r="G34" s="44"/>
    </row>
    <row r="35" spans="2:7" ht="19.5" customHeight="1" x14ac:dyDescent="0.25">
      <c r="B35" s="3" t="s">
        <v>72</v>
      </c>
      <c r="C35" s="42"/>
      <c r="D35" s="43"/>
      <c r="E35" s="43"/>
      <c r="F35" s="43"/>
      <c r="G35" s="44"/>
    </row>
    <row r="36" spans="2:7" ht="19.5" customHeight="1" x14ac:dyDescent="0.25">
      <c r="B36" s="3" t="s">
        <v>73</v>
      </c>
      <c r="C36" s="42"/>
      <c r="D36" s="43"/>
      <c r="E36" s="43"/>
      <c r="F36" s="43"/>
      <c r="G36" s="44"/>
    </row>
    <row r="37" spans="2:7" ht="19.5" customHeight="1" x14ac:dyDescent="0.25">
      <c r="B37" s="3" t="s">
        <v>74</v>
      </c>
      <c r="C37" s="42"/>
      <c r="D37" s="43"/>
      <c r="E37" s="43"/>
      <c r="F37" s="43"/>
      <c r="G37" s="44"/>
    </row>
    <row r="38" spans="2:7" ht="19.5" customHeight="1" x14ac:dyDescent="0.25">
      <c r="B38" s="3" t="s">
        <v>75</v>
      </c>
      <c r="C38" s="42"/>
      <c r="D38" s="43"/>
      <c r="E38" s="43"/>
      <c r="F38" s="43"/>
      <c r="G38" s="44"/>
    </row>
    <row r="40" spans="2:7" ht="21.75" customHeight="1" x14ac:dyDescent="0.25">
      <c r="B40" s="47" t="s">
        <v>76</v>
      </c>
      <c r="C40" s="41"/>
      <c r="D40" s="41"/>
      <c r="E40" s="41"/>
      <c r="F40" s="41"/>
      <c r="G40" s="41"/>
    </row>
    <row r="41" spans="2:7" ht="21.75" customHeight="1" x14ac:dyDescent="0.25">
      <c r="B41" s="5" t="s">
        <v>77</v>
      </c>
      <c r="C41" s="5" t="s">
        <v>78</v>
      </c>
      <c r="D41" s="5" t="s">
        <v>79</v>
      </c>
      <c r="E41" s="5" t="s">
        <v>80</v>
      </c>
      <c r="F41" s="51" t="s">
        <v>81</v>
      </c>
      <c r="G41" s="52"/>
    </row>
    <row r="42" spans="2:7" ht="19.5" customHeight="1" x14ac:dyDescent="0.25">
      <c r="B42" s="3" t="s">
        <v>82</v>
      </c>
      <c r="C42" s="6">
        <v>200</v>
      </c>
      <c r="D42" s="7">
        <v>1</v>
      </c>
      <c r="E42" s="8">
        <f>IFERROR(C42/D42,"")</f>
        <v>200</v>
      </c>
      <c r="F42" s="42" t="s">
        <v>83</v>
      </c>
      <c r="G42" s="44"/>
    </row>
    <row r="43" spans="2:7" ht="19.5" customHeight="1" x14ac:dyDescent="0.25">
      <c r="B43" s="3" t="s">
        <v>84</v>
      </c>
      <c r="C43" s="6">
        <v>1200</v>
      </c>
      <c r="D43" s="7">
        <v>1</v>
      </c>
      <c r="E43" s="8">
        <f>IFERROR(C43/D43,"")</f>
        <v>1200</v>
      </c>
      <c r="F43" s="42" t="s">
        <v>83</v>
      </c>
      <c r="G43" s="44"/>
    </row>
    <row r="44" spans="2:7" ht="19.5" customHeight="1" x14ac:dyDescent="0.25">
      <c r="B44" s="3" t="s">
        <v>85</v>
      </c>
      <c r="C44" s="6">
        <v>200</v>
      </c>
      <c r="D44" s="7">
        <v>1</v>
      </c>
      <c r="E44" s="8">
        <f>IFERROR(C44/D44,"")</f>
        <v>200</v>
      </c>
      <c r="F44" s="42" t="s">
        <v>83</v>
      </c>
      <c r="G44" s="44"/>
    </row>
    <row r="45" spans="2:7" ht="19.5" customHeight="1" x14ac:dyDescent="0.25">
      <c r="B45" s="3" t="s">
        <v>86</v>
      </c>
      <c r="C45" s="6">
        <v>11000</v>
      </c>
      <c r="D45" s="7">
        <v>63.5</v>
      </c>
      <c r="E45" s="8">
        <f>IFERROR(C45/D45,"")</f>
        <v>173.22834645669292</v>
      </c>
      <c r="F45" s="42" t="s">
        <v>83</v>
      </c>
      <c r="G45" s="44"/>
    </row>
    <row r="47" spans="2:7" ht="21.75" customHeight="1" x14ac:dyDescent="0.25">
      <c r="B47" s="47" t="s">
        <v>87</v>
      </c>
      <c r="C47" s="41"/>
      <c r="D47" s="41"/>
      <c r="E47" s="41"/>
      <c r="F47" s="41"/>
      <c r="G47" s="41"/>
    </row>
    <row r="48" spans="2:7" ht="19.5" customHeight="1" x14ac:dyDescent="0.25">
      <c r="B48" s="3" t="s">
        <v>88</v>
      </c>
      <c r="C48" s="9">
        <v>1</v>
      </c>
      <c r="D48" s="50"/>
      <c r="E48" s="43"/>
      <c r="F48" s="43"/>
      <c r="G48" s="44"/>
    </row>
    <row r="49" spans="2:7" ht="19.5" customHeight="1" x14ac:dyDescent="0.25">
      <c r="B49" s="3" t="s">
        <v>89</v>
      </c>
      <c r="C49" s="9">
        <v>1</v>
      </c>
      <c r="D49" s="50"/>
      <c r="E49" s="43"/>
      <c r="F49" s="43"/>
      <c r="G49" s="44"/>
    </row>
    <row r="50" spans="2:7" ht="19.5" customHeight="1" x14ac:dyDescent="0.25">
      <c r="B50" s="3" t="s">
        <v>90</v>
      </c>
      <c r="C50" s="9">
        <v>1</v>
      </c>
      <c r="D50" s="50"/>
      <c r="E50" s="43"/>
      <c r="F50" s="43"/>
      <c r="G50" s="44"/>
    </row>
    <row r="51" spans="2:7" ht="19.5" customHeight="1" x14ac:dyDescent="0.25">
      <c r="B51" s="3" t="s">
        <v>91</v>
      </c>
      <c r="C51" s="9">
        <v>5</v>
      </c>
      <c r="D51" s="50"/>
      <c r="E51" s="43"/>
      <c r="F51" s="43"/>
      <c r="G51" s="44"/>
    </row>
    <row r="52" spans="2:7" ht="19.5" customHeight="1" x14ac:dyDescent="0.25">
      <c r="B52" s="3" t="s">
        <v>92</v>
      </c>
      <c r="C52" s="9">
        <v>5</v>
      </c>
      <c r="D52" s="50"/>
      <c r="E52" s="43"/>
      <c r="F52" s="43"/>
      <c r="G52" s="44"/>
    </row>
    <row r="54" spans="2:7" ht="21.75" customHeight="1" x14ac:dyDescent="0.25">
      <c r="B54" s="47" t="s">
        <v>93</v>
      </c>
      <c r="C54" s="41"/>
      <c r="D54" s="41"/>
      <c r="E54" s="41"/>
      <c r="F54" s="41"/>
      <c r="G54" s="41"/>
    </row>
    <row r="55" spans="2:7" ht="15" customHeight="1" x14ac:dyDescent="0.25">
      <c r="B55" s="3" t="s">
        <v>94</v>
      </c>
      <c r="C55" s="49" t="str">
        <f>IF(COUNTIF('4. Analogue Inputs'!$K$1:$K$300,"FAIL")&gt;0,"FAIL",IF(COUNTIF('4. Analogue Inputs'!$K$1:$K$300,"PASS")&gt;0,"PASS",""))</f>
        <v/>
      </c>
      <c r="D55" s="43"/>
      <c r="E55" s="43"/>
      <c r="F55" s="43"/>
      <c r="G55" s="44"/>
    </row>
    <row r="56" spans="2:7" ht="15" customHeight="1" x14ac:dyDescent="0.25">
      <c r="B56" s="3" t="s">
        <v>95</v>
      </c>
      <c r="C56" s="49" t="str">
        <f>IF(COUNTIF('7. Element Results'!$L$1:$L$300,"FAIL")&gt;0,"FAIL",IF(COUNTIF('7. Element Results'!$L$1:$L$300,"PASS")&gt;0,"PASS",""))</f>
        <v/>
      </c>
      <c r="D56" s="43"/>
      <c r="E56" s="43"/>
      <c r="F56" s="43"/>
      <c r="G56" s="44"/>
    </row>
    <row r="57" spans="2:7" ht="15" customHeight="1" x14ac:dyDescent="0.25">
      <c r="B57" s="3" t="s">
        <v>96</v>
      </c>
      <c r="C57" s="49" t="str">
        <f>IF(OR(C55="FAIL",C56="FAIL"),"FAIL",IF(AND(C55="PASS",C56="PASS"),"PASS","INCOMPLETE"))</f>
        <v>INCOMPLETE</v>
      </c>
      <c r="D57" s="43"/>
      <c r="E57" s="43"/>
      <c r="F57" s="43"/>
      <c r="G57" s="44"/>
    </row>
  </sheetData>
  <mergeCells count="46">
    <mergeCell ref="F42:G42"/>
    <mergeCell ref="C31:G31"/>
    <mergeCell ref="C30:G30"/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C16:G16"/>
    <mergeCell ref="B4:G4"/>
    <mergeCell ref="C56:G56"/>
    <mergeCell ref="C7:G12"/>
    <mergeCell ref="D52:G52"/>
    <mergeCell ref="C27:G27"/>
    <mergeCell ref="C36:G36"/>
    <mergeCell ref="D49:G49"/>
    <mergeCell ref="C23:G23"/>
    <mergeCell ref="D51:G51"/>
    <mergeCell ref="B29:G29"/>
    <mergeCell ref="C26:G26"/>
    <mergeCell ref="C35:G35"/>
    <mergeCell ref="C20:G20"/>
    <mergeCell ref="D50:G50"/>
    <mergeCell ref="C25:G25"/>
    <mergeCell ref="F45:G45"/>
    <mergeCell ref="B40:G40"/>
    <mergeCell ref="C57:G57"/>
    <mergeCell ref="C18:G18"/>
    <mergeCell ref="F44:G44"/>
    <mergeCell ref="D2:G2"/>
    <mergeCell ref="C17:G17"/>
    <mergeCell ref="F43:G43"/>
    <mergeCell ref="B47:G47"/>
    <mergeCell ref="B54:G54"/>
    <mergeCell ref="D48:G48"/>
    <mergeCell ref="B22:G22"/>
    <mergeCell ref="C32:G32"/>
    <mergeCell ref="C38:G38"/>
    <mergeCell ref="C19:G19"/>
    <mergeCell ref="C37:G37"/>
    <mergeCell ref="C55:G55"/>
    <mergeCell ref="F41:G41"/>
  </mergeCells>
  <conditionalFormatting sqref="C5:G5">
    <cfRule type="cellIs" dxfId="25" priority="2" operator="equal">
      <formula>"PASS"</formula>
    </cfRule>
    <cfRule type="cellIs" dxfId="24" priority="3" operator="equal">
      <formula>"FAIL"</formula>
    </cfRule>
  </conditionalFormatting>
  <conditionalFormatting sqref="C55:G57">
    <cfRule type="cellIs" dxfId="23" priority="4" operator="equal">
      <formula>"PASS"</formula>
    </cfRule>
    <cfRule type="cellIs" dxfId="22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Normal="100" workbookViewId="0">
      <selection activeCell="C8" sqref="C8"/>
    </sheetView>
  </sheetViews>
  <sheetFormatPr defaultColWidth="8.7109375" defaultRowHeight="15" x14ac:dyDescent="0.25"/>
  <cols>
    <col min="1" max="1" width="2" customWidth="1"/>
    <col min="2" max="3" width="28" customWidth="1"/>
    <col min="4" max="4" width="20" customWidth="1"/>
    <col min="5" max="7" width="18" customWidth="1"/>
  </cols>
  <sheetData>
    <row r="2" spans="2:7" ht="21.75" customHeight="1" x14ac:dyDescent="0.25">
      <c r="B2" s="40" t="s">
        <v>97</v>
      </c>
      <c r="C2" s="41"/>
      <c r="D2" s="41"/>
      <c r="E2" s="41"/>
      <c r="F2" s="41"/>
      <c r="G2" s="41"/>
    </row>
    <row r="4" spans="2:7" ht="21.75" customHeight="1" x14ac:dyDescent="0.25">
      <c r="B4" s="47" t="s">
        <v>98</v>
      </c>
      <c r="C4" s="41"/>
      <c r="D4" s="41"/>
      <c r="E4" s="41"/>
      <c r="F4" s="41"/>
      <c r="G4" s="41"/>
    </row>
    <row r="5" spans="2:7" ht="21.75" customHeight="1" x14ac:dyDescent="0.25">
      <c r="B5" s="10" t="s">
        <v>99</v>
      </c>
      <c r="C5" s="10" t="s">
        <v>100</v>
      </c>
      <c r="D5" s="11"/>
      <c r="E5" s="12"/>
      <c r="F5" s="12"/>
      <c r="G5" s="10"/>
    </row>
    <row r="6" spans="2:7" ht="15" customHeight="1" x14ac:dyDescent="0.25">
      <c r="B6" s="13" t="s">
        <v>101</v>
      </c>
      <c r="C6" s="13"/>
      <c r="D6" s="14" t="s">
        <v>102</v>
      </c>
      <c r="E6" s="15" t="s">
        <v>102</v>
      </c>
      <c r="F6" s="15" t="s">
        <v>102</v>
      </c>
      <c r="G6" s="13" t="s">
        <v>102</v>
      </c>
    </row>
    <row r="7" spans="2:7" ht="15" customHeight="1" x14ac:dyDescent="0.25">
      <c r="B7" s="10" t="s">
        <v>103</v>
      </c>
      <c r="C7" s="10"/>
      <c r="D7" s="11"/>
      <c r="E7" s="12"/>
      <c r="F7" s="12"/>
      <c r="G7" s="10"/>
    </row>
    <row r="8" spans="2:7" ht="15" customHeight="1" x14ac:dyDescent="0.25">
      <c r="B8" s="13"/>
      <c r="C8" s="13"/>
      <c r="D8" s="14"/>
      <c r="E8" s="15"/>
      <c r="F8" s="15"/>
      <c r="G8" s="13"/>
    </row>
    <row r="9" spans="2:7" ht="15" customHeight="1" x14ac:dyDescent="0.25">
      <c r="B9" s="10"/>
      <c r="C9" s="10"/>
      <c r="D9" s="11"/>
      <c r="E9" s="12"/>
      <c r="F9" s="12"/>
      <c r="G9" s="10"/>
    </row>
    <row r="13" spans="2:7" ht="21.75" customHeight="1" x14ac:dyDescent="0.25">
      <c r="B13" s="47" t="s">
        <v>104</v>
      </c>
      <c r="C13" s="41"/>
      <c r="D13" s="41"/>
      <c r="E13" s="41"/>
      <c r="F13" s="41"/>
      <c r="G13" s="41"/>
    </row>
    <row r="14" spans="2:7" ht="21.75" customHeight="1" x14ac:dyDescent="0.25">
      <c r="B14" s="5" t="s">
        <v>105</v>
      </c>
      <c r="C14" s="5" t="s">
        <v>106</v>
      </c>
      <c r="D14" s="5" t="s">
        <v>107</v>
      </c>
      <c r="E14" s="5" t="s">
        <v>108</v>
      </c>
      <c r="F14" s="5" t="s">
        <v>9</v>
      </c>
      <c r="G14" s="5"/>
    </row>
    <row r="15" spans="2:7" ht="15" customHeight="1" x14ac:dyDescent="0.25">
      <c r="B15" s="4"/>
      <c r="C15" s="10" t="s">
        <v>109</v>
      </c>
      <c r="D15" s="16"/>
      <c r="E15" s="17"/>
      <c r="F15" s="4"/>
      <c r="G15" s="4"/>
    </row>
    <row r="16" spans="2:7" ht="15" customHeight="1" x14ac:dyDescent="0.25">
      <c r="B16" s="18"/>
      <c r="C16" s="13" t="s">
        <v>110</v>
      </c>
      <c r="D16" s="19"/>
      <c r="E16" s="20"/>
      <c r="F16" s="18"/>
      <c r="G16" s="18"/>
    </row>
    <row r="17" spans="2:7" ht="15" customHeight="1" x14ac:dyDescent="0.25">
      <c r="B17" s="4"/>
      <c r="C17" s="10" t="s">
        <v>111</v>
      </c>
      <c r="D17" s="16"/>
      <c r="E17" s="17"/>
      <c r="F17" s="4"/>
      <c r="G17" s="4"/>
    </row>
    <row r="18" spans="2:7" ht="15" customHeight="1" x14ac:dyDescent="0.25">
      <c r="B18" s="18"/>
      <c r="C18" s="13" t="s">
        <v>112</v>
      </c>
      <c r="D18" s="19"/>
      <c r="E18" s="20"/>
      <c r="F18" s="18"/>
      <c r="G18" s="18"/>
    </row>
    <row r="19" spans="2:7" ht="20.25" customHeight="1" x14ac:dyDescent="0.25">
      <c r="B19" s="4"/>
      <c r="C19" s="10" t="s">
        <v>113</v>
      </c>
      <c r="D19" s="16"/>
      <c r="E19" s="17"/>
      <c r="F19" s="4"/>
      <c r="G19" s="4"/>
    </row>
    <row r="20" spans="2:7" ht="15" customHeight="1" x14ac:dyDescent="0.25">
      <c r="B20" s="18"/>
      <c r="C20" s="13"/>
      <c r="D20" s="19"/>
      <c r="E20" s="20"/>
      <c r="F20" s="18"/>
      <c r="G20" s="18"/>
    </row>
    <row r="22" spans="2:7" ht="21.75" customHeight="1" x14ac:dyDescent="0.25">
      <c r="B22" s="47" t="s">
        <v>114</v>
      </c>
      <c r="C22" s="41"/>
      <c r="D22" s="41"/>
      <c r="E22" s="41"/>
      <c r="F22" s="41"/>
      <c r="G22" s="41"/>
    </row>
    <row r="23" spans="2:7" ht="15" customHeight="1" x14ac:dyDescent="0.25">
      <c r="B23" s="68" t="s">
        <v>115</v>
      </c>
      <c r="C23" s="41"/>
      <c r="D23" s="41"/>
      <c r="E23" s="41"/>
      <c r="F23" s="41"/>
      <c r="G23" s="41"/>
    </row>
    <row r="24" spans="2:7" ht="21.75" customHeight="1" x14ac:dyDescent="0.25">
      <c r="B24" s="3" t="s">
        <v>116</v>
      </c>
      <c r="C24" s="42"/>
      <c r="D24" s="43"/>
      <c r="E24" s="43"/>
      <c r="F24" s="43"/>
      <c r="G24" s="44"/>
    </row>
    <row r="25" spans="2:7" ht="21.75" customHeight="1" x14ac:dyDescent="0.25">
      <c r="B25" s="3" t="s">
        <v>117</v>
      </c>
      <c r="C25" s="67" t="s">
        <v>118</v>
      </c>
      <c r="D25" s="43"/>
      <c r="E25" s="43"/>
      <c r="F25" s="43"/>
      <c r="G25" s="44"/>
    </row>
    <row r="26" spans="2:7" ht="21.75" customHeight="1" x14ac:dyDescent="0.25">
      <c r="B26" s="3" t="s">
        <v>119</v>
      </c>
      <c r="C26" s="67" t="s">
        <v>118</v>
      </c>
      <c r="D26" s="43"/>
      <c r="E26" s="43"/>
      <c r="F26" s="43"/>
      <c r="G26" s="44"/>
    </row>
    <row r="27" spans="2:7" ht="21.75" customHeight="1" x14ac:dyDescent="0.25">
      <c r="B27" s="3" t="s">
        <v>120</v>
      </c>
      <c r="C27" s="67" t="s">
        <v>118</v>
      </c>
      <c r="D27" s="43"/>
      <c r="E27" s="43"/>
      <c r="F27" s="43"/>
      <c r="G27" s="44"/>
    </row>
    <row r="28" spans="2:7" ht="21.75" customHeight="1" x14ac:dyDescent="0.25">
      <c r="B28" s="3" t="s">
        <v>121</v>
      </c>
      <c r="C28" s="67" t="s">
        <v>118</v>
      </c>
      <c r="D28" s="43"/>
      <c r="E28" s="43"/>
      <c r="F28" s="43"/>
      <c r="G28" s="44"/>
    </row>
  </sheetData>
  <mergeCells count="10">
    <mergeCell ref="B2:G2"/>
    <mergeCell ref="B22:G22"/>
    <mergeCell ref="C24:G24"/>
    <mergeCell ref="B23:G23"/>
    <mergeCell ref="C25:G25"/>
    <mergeCell ref="C28:G28"/>
    <mergeCell ref="C27:G27"/>
    <mergeCell ref="B4:G4"/>
    <mergeCell ref="B13:G13"/>
    <mergeCell ref="C26:G26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2"/>
  <sheetViews>
    <sheetView showGridLines="0" topLeftCell="A34" zoomScaleNormal="100" workbookViewId="0">
      <selection activeCell="C17" sqref="C17"/>
    </sheetView>
  </sheetViews>
  <sheetFormatPr defaultColWidth="8.7109375" defaultRowHeight="15" x14ac:dyDescent="0.2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40" t="s">
        <v>122</v>
      </c>
      <c r="C2" s="41"/>
      <c r="D2" s="41"/>
      <c r="E2" s="41"/>
      <c r="F2" s="41"/>
    </row>
    <row r="4" spans="2:6" ht="21.75" customHeight="1" x14ac:dyDescent="0.25">
      <c r="B4" s="47" t="s">
        <v>123</v>
      </c>
      <c r="C4" s="41"/>
      <c r="D4" s="41"/>
      <c r="E4" s="41"/>
      <c r="F4" s="41"/>
    </row>
    <row r="5" spans="2:6" ht="19.5" customHeight="1" x14ac:dyDescent="0.25">
      <c r="B5" s="5" t="s">
        <v>124</v>
      </c>
      <c r="C5" s="5" t="s">
        <v>125</v>
      </c>
      <c r="D5" s="5" t="s">
        <v>8</v>
      </c>
      <c r="E5" s="5" t="s">
        <v>126</v>
      </c>
      <c r="F5" s="5" t="s">
        <v>10</v>
      </c>
    </row>
    <row r="6" spans="2:6" ht="19.5" customHeight="1" x14ac:dyDescent="0.25">
      <c r="B6" s="21">
        <v>1</v>
      </c>
      <c r="C6" s="22" t="s">
        <v>127</v>
      </c>
      <c r="D6" s="23"/>
      <c r="E6" s="4"/>
      <c r="F6" s="23"/>
    </row>
    <row r="7" spans="2:6" ht="19.5" customHeight="1" x14ac:dyDescent="0.25">
      <c r="B7" s="24">
        <v>2</v>
      </c>
      <c r="C7" s="25" t="s">
        <v>128</v>
      </c>
      <c r="D7" s="26"/>
      <c r="E7" s="18"/>
      <c r="F7" s="26"/>
    </row>
    <row r="8" spans="2:6" ht="19.5" customHeight="1" x14ac:dyDescent="0.25">
      <c r="B8" s="21">
        <v>3</v>
      </c>
      <c r="C8" s="22" t="s">
        <v>129</v>
      </c>
      <c r="D8" s="23"/>
      <c r="E8" s="4"/>
      <c r="F8" s="23"/>
    </row>
    <row r="9" spans="2:6" ht="19.5" customHeight="1" x14ac:dyDescent="0.25">
      <c r="B9" s="24">
        <v>4</v>
      </c>
      <c r="C9" s="25" t="s">
        <v>130</v>
      </c>
      <c r="D9" s="26"/>
      <c r="E9" s="18"/>
      <c r="F9" s="26"/>
    </row>
    <row r="10" spans="2:6" ht="19.5" customHeight="1" x14ac:dyDescent="0.25">
      <c r="B10" s="21">
        <v>5</v>
      </c>
      <c r="C10" s="22" t="s">
        <v>131</v>
      </c>
      <c r="D10" s="23"/>
      <c r="E10" s="4"/>
      <c r="F10" s="23"/>
    </row>
    <row r="12" spans="2:6" ht="21.75" customHeight="1" x14ac:dyDescent="0.25">
      <c r="B12" s="47" t="s">
        <v>132</v>
      </c>
      <c r="C12" s="41"/>
      <c r="D12" s="41"/>
      <c r="E12" s="41"/>
      <c r="F12" s="41"/>
    </row>
    <row r="13" spans="2:6" ht="19.5" customHeight="1" x14ac:dyDescent="0.25">
      <c r="B13" s="5" t="s">
        <v>124</v>
      </c>
      <c r="C13" s="5" t="s">
        <v>125</v>
      </c>
      <c r="D13" s="5" t="s">
        <v>8</v>
      </c>
      <c r="E13" s="5" t="s">
        <v>126</v>
      </c>
      <c r="F13" s="5" t="s">
        <v>10</v>
      </c>
    </row>
    <row r="14" spans="2:6" ht="19.5" customHeight="1" x14ac:dyDescent="0.25">
      <c r="B14" s="21">
        <v>6</v>
      </c>
      <c r="C14" s="22" t="s">
        <v>133</v>
      </c>
      <c r="D14" s="23"/>
      <c r="E14" s="4"/>
      <c r="F14" s="23"/>
    </row>
    <row r="15" spans="2:6" ht="19.5" customHeight="1" x14ac:dyDescent="0.25">
      <c r="B15" s="24">
        <v>7</v>
      </c>
      <c r="C15" s="25" t="s">
        <v>134</v>
      </c>
      <c r="D15" s="26"/>
      <c r="E15" s="18"/>
      <c r="F15" s="26"/>
    </row>
    <row r="16" spans="2:6" ht="19.5" customHeight="1" x14ac:dyDescent="0.25">
      <c r="B16" s="21">
        <v>8</v>
      </c>
      <c r="C16" s="22" t="s">
        <v>135</v>
      </c>
      <c r="D16" s="23"/>
      <c r="E16" s="4"/>
      <c r="F16" s="23"/>
    </row>
    <row r="17" spans="2:6" ht="19.5" customHeight="1" x14ac:dyDescent="0.25">
      <c r="B17" s="24">
        <v>9</v>
      </c>
      <c r="C17" s="25" t="s">
        <v>136</v>
      </c>
      <c r="D17" s="26"/>
      <c r="E17" s="18"/>
      <c r="F17" s="26"/>
    </row>
    <row r="18" spans="2:6" ht="19.5" customHeight="1" x14ac:dyDescent="0.25">
      <c r="B18" s="21">
        <v>10</v>
      </c>
      <c r="C18" s="22" t="s">
        <v>137</v>
      </c>
      <c r="D18" s="23"/>
      <c r="E18" s="4"/>
      <c r="F18" s="23"/>
    </row>
    <row r="20" spans="2:6" ht="21.75" customHeight="1" x14ac:dyDescent="0.25">
      <c r="B20" s="47" t="s">
        <v>138</v>
      </c>
      <c r="C20" s="41"/>
      <c r="D20" s="41"/>
      <c r="E20" s="41"/>
      <c r="F20" s="41"/>
    </row>
    <row r="21" spans="2:6" ht="19.5" customHeight="1" x14ac:dyDescent="0.25">
      <c r="B21" s="5" t="s">
        <v>124</v>
      </c>
      <c r="C21" s="5" t="s">
        <v>125</v>
      </c>
      <c r="D21" s="5" t="s">
        <v>8</v>
      </c>
      <c r="E21" s="5" t="s">
        <v>126</v>
      </c>
      <c r="F21" s="5" t="s">
        <v>10</v>
      </c>
    </row>
    <row r="22" spans="2:6" ht="19.5" customHeight="1" x14ac:dyDescent="0.25">
      <c r="B22" s="21">
        <v>11</v>
      </c>
      <c r="C22" s="22" t="s">
        <v>139</v>
      </c>
      <c r="D22" s="23"/>
      <c r="E22" s="4"/>
      <c r="F22" s="23"/>
    </row>
    <row r="23" spans="2:6" ht="19.5" customHeight="1" x14ac:dyDescent="0.25">
      <c r="B23" s="24">
        <v>12</v>
      </c>
      <c r="C23" s="25" t="s">
        <v>140</v>
      </c>
      <c r="D23" s="26"/>
      <c r="E23" s="18"/>
      <c r="F23" s="26"/>
    </row>
    <row r="24" spans="2:6" ht="19.5" customHeight="1" x14ac:dyDescent="0.25">
      <c r="B24" s="21">
        <v>13</v>
      </c>
      <c r="C24" s="22" t="s">
        <v>141</v>
      </c>
      <c r="D24" s="23"/>
      <c r="E24" s="4"/>
      <c r="F24" s="23"/>
    </row>
    <row r="26" spans="2:6" ht="21.75" customHeight="1" x14ac:dyDescent="0.25">
      <c r="B26" s="47" t="s">
        <v>142</v>
      </c>
      <c r="C26" s="41"/>
      <c r="D26" s="41"/>
      <c r="E26" s="41"/>
      <c r="F26" s="41"/>
    </row>
    <row r="27" spans="2:6" ht="19.5" customHeight="1" x14ac:dyDescent="0.25">
      <c r="B27" s="5" t="s">
        <v>124</v>
      </c>
      <c r="C27" s="5" t="s">
        <v>125</v>
      </c>
      <c r="D27" s="5" t="s">
        <v>8</v>
      </c>
      <c r="E27" s="5" t="s">
        <v>126</v>
      </c>
      <c r="F27" s="5" t="s">
        <v>10</v>
      </c>
    </row>
    <row r="28" spans="2:6" ht="19.5" customHeight="1" x14ac:dyDescent="0.25">
      <c r="B28" s="21">
        <v>14</v>
      </c>
      <c r="C28" s="22" t="s">
        <v>143</v>
      </c>
      <c r="D28" s="23"/>
      <c r="E28" s="4"/>
      <c r="F28" s="23"/>
    </row>
    <row r="29" spans="2:6" ht="19.5" customHeight="1" x14ac:dyDescent="0.25">
      <c r="B29" s="24">
        <v>15</v>
      </c>
      <c r="C29" s="25" t="s">
        <v>144</v>
      </c>
      <c r="D29" s="26"/>
      <c r="E29" s="18"/>
      <c r="F29" s="26"/>
    </row>
    <row r="30" spans="2:6" ht="19.5" customHeight="1" x14ac:dyDescent="0.25">
      <c r="B30" s="21">
        <v>16</v>
      </c>
      <c r="C30" s="22" t="s">
        <v>145</v>
      </c>
      <c r="D30" s="23"/>
      <c r="E30" s="4"/>
      <c r="F30" s="23"/>
    </row>
    <row r="31" spans="2:6" ht="19.5" customHeight="1" x14ac:dyDescent="0.25">
      <c r="B31" s="24">
        <v>17</v>
      </c>
      <c r="C31" s="25" t="s">
        <v>146</v>
      </c>
      <c r="D31" s="26"/>
      <c r="E31" s="18"/>
      <c r="F31" s="26"/>
    </row>
    <row r="33" spans="2:6" ht="21.75" customHeight="1" x14ac:dyDescent="0.25">
      <c r="B33" s="47" t="s">
        <v>147</v>
      </c>
      <c r="C33" s="41"/>
      <c r="D33" s="41"/>
      <c r="E33" s="41"/>
      <c r="F33" s="41"/>
    </row>
    <row r="34" spans="2:6" ht="19.5" customHeight="1" x14ac:dyDescent="0.25">
      <c r="B34" s="5" t="s">
        <v>124</v>
      </c>
      <c r="C34" s="5" t="s">
        <v>125</v>
      </c>
      <c r="D34" s="5" t="s">
        <v>8</v>
      </c>
      <c r="E34" s="5" t="s">
        <v>126</v>
      </c>
      <c r="F34" s="5" t="s">
        <v>10</v>
      </c>
    </row>
    <row r="35" spans="2:6" ht="19.5" customHeight="1" x14ac:dyDescent="0.25">
      <c r="B35" s="21">
        <v>18</v>
      </c>
      <c r="C35" s="22" t="s">
        <v>148</v>
      </c>
      <c r="D35" s="23"/>
      <c r="E35" s="4"/>
      <c r="F35" s="23"/>
    </row>
    <row r="36" spans="2:6" ht="19.5" customHeight="1" x14ac:dyDescent="0.25">
      <c r="B36" s="24">
        <v>19</v>
      </c>
      <c r="C36" s="25" t="s">
        <v>149</v>
      </c>
      <c r="D36" s="26"/>
      <c r="E36" s="18"/>
      <c r="F36" s="26"/>
    </row>
    <row r="38" spans="2:6" ht="21.75" customHeight="1" x14ac:dyDescent="0.25">
      <c r="B38" s="47" t="s">
        <v>150</v>
      </c>
      <c r="C38" s="41"/>
      <c r="D38" s="41"/>
      <c r="E38" s="41"/>
      <c r="F38" s="41"/>
    </row>
    <row r="39" spans="2:6" ht="19.5" customHeight="1" x14ac:dyDescent="0.25">
      <c r="B39" s="5" t="s">
        <v>124</v>
      </c>
      <c r="C39" s="5" t="s">
        <v>125</v>
      </c>
      <c r="D39" s="5" t="s">
        <v>8</v>
      </c>
      <c r="E39" s="5" t="s">
        <v>126</v>
      </c>
      <c r="F39" s="5" t="s">
        <v>10</v>
      </c>
    </row>
    <row r="40" spans="2:6" ht="19.5" customHeight="1" x14ac:dyDescent="0.25">
      <c r="B40" s="21">
        <v>20</v>
      </c>
      <c r="C40" s="22" t="s">
        <v>151</v>
      </c>
      <c r="D40" s="23"/>
      <c r="E40" s="4"/>
      <c r="F40" s="23"/>
    </row>
    <row r="41" spans="2:6" ht="19.5" customHeight="1" x14ac:dyDescent="0.25">
      <c r="B41" s="24">
        <v>21</v>
      </c>
      <c r="C41" s="25" t="s">
        <v>152</v>
      </c>
      <c r="D41" s="26"/>
      <c r="E41" s="18"/>
      <c r="F41" s="26"/>
    </row>
    <row r="42" spans="2:6" ht="19.5" customHeight="1" x14ac:dyDescent="0.25">
      <c r="B42" s="21">
        <v>22</v>
      </c>
      <c r="C42" s="22" t="s">
        <v>153</v>
      </c>
      <c r="D42" s="23"/>
      <c r="E42" s="4"/>
      <c r="F42" s="23"/>
    </row>
    <row r="43" spans="2:6" ht="19.5" customHeight="1" x14ac:dyDescent="0.25">
      <c r="B43" s="24">
        <v>23</v>
      </c>
      <c r="C43" s="25" t="s">
        <v>154</v>
      </c>
      <c r="D43" s="26"/>
      <c r="E43" s="18"/>
      <c r="F43" s="26"/>
    </row>
    <row r="44" spans="2:6" ht="19.5" customHeight="1" x14ac:dyDescent="0.25">
      <c r="B44" s="21">
        <v>24</v>
      </c>
      <c r="C44" s="22" t="s">
        <v>155</v>
      </c>
      <c r="D44" s="23"/>
      <c r="E44" s="4"/>
      <c r="F44" s="23"/>
    </row>
    <row r="46" spans="2:6" ht="21.75" customHeight="1" x14ac:dyDescent="0.25">
      <c r="B46" s="47" t="s">
        <v>156</v>
      </c>
      <c r="C46" s="41"/>
      <c r="D46" s="41"/>
      <c r="E46" s="41"/>
      <c r="F46" s="41"/>
    </row>
    <row r="47" spans="2:6" ht="19.5" customHeight="1" x14ac:dyDescent="0.25">
      <c r="B47" s="5" t="s">
        <v>124</v>
      </c>
      <c r="C47" s="5" t="s">
        <v>125</v>
      </c>
      <c r="D47" s="5" t="s">
        <v>8</v>
      </c>
      <c r="E47" s="5" t="s">
        <v>126</v>
      </c>
      <c r="F47" s="5" t="s">
        <v>10</v>
      </c>
    </row>
    <row r="48" spans="2:6" ht="19.5" customHeight="1" x14ac:dyDescent="0.25">
      <c r="B48" s="21">
        <v>25</v>
      </c>
      <c r="C48" s="22" t="s">
        <v>157</v>
      </c>
      <c r="D48" s="23"/>
      <c r="E48" s="4"/>
      <c r="F48" s="23"/>
    </row>
    <row r="49" spans="2:6" ht="19.5" customHeight="1" x14ac:dyDescent="0.25">
      <c r="B49" s="24">
        <v>26</v>
      </c>
      <c r="C49" s="25" t="s">
        <v>158</v>
      </c>
      <c r="D49" s="26"/>
      <c r="E49" s="18"/>
      <c r="F49" s="26"/>
    </row>
    <row r="50" spans="2:6" ht="19.5" customHeight="1" x14ac:dyDescent="0.25">
      <c r="B50" s="21">
        <v>27</v>
      </c>
      <c r="C50" s="22" t="s">
        <v>159</v>
      </c>
      <c r="D50" s="23"/>
      <c r="E50" s="4"/>
      <c r="F50" s="23"/>
    </row>
    <row r="51" spans="2:6" ht="19.5" customHeight="1" x14ac:dyDescent="0.25">
      <c r="B51" s="24">
        <v>28</v>
      </c>
      <c r="C51" s="25" t="s">
        <v>160</v>
      </c>
      <c r="D51" s="26"/>
      <c r="E51" s="18"/>
      <c r="F51" s="26"/>
    </row>
    <row r="52" spans="2:6" ht="19.5" customHeight="1" x14ac:dyDescent="0.25">
      <c r="B52" s="21">
        <v>29</v>
      </c>
      <c r="C52" s="22" t="s">
        <v>161</v>
      </c>
      <c r="D52" s="23"/>
      <c r="E52" s="4"/>
      <c r="F52" s="23"/>
    </row>
  </sheetData>
  <mergeCells count="8">
    <mergeCell ref="B2:F2"/>
    <mergeCell ref="B20:F20"/>
    <mergeCell ref="B33:F33"/>
    <mergeCell ref="B46:F46"/>
    <mergeCell ref="B26:F26"/>
    <mergeCell ref="B4:F4"/>
    <mergeCell ref="B12:F12"/>
    <mergeCell ref="B38:F38"/>
  </mergeCells>
  <conditionalFormatting sqref="D5:D300">
    <cfRule type="cellIs" dxfId="21" priority="2" operator="equal">
      <formula>"OK"</formula>
    </cfRule>
    <cfRule type="cellIs" dxfId="20" priority="3" operator="equal">
      <formula>"FAIL"</formula>
    </cfRule>
  </conditionalFormatting>
  <dataValidations count="1">
    <dataValidation type="list" allowBlank="1" sqref="D6:D10 D14:D18 D22:D24 D28:D31 D35:D36 D40:D44 D48:D52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4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2" sqref="D12"/>
    </sheetView>
  </sheetViews>
  <sheetFormatPr defaultColWidth="8.7109375" defaultRowHeight="15" x14ac:dyDescent="0.2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1.75" customHeight="1" x14ac:dyDescent="0.25">
      <c r="B2" s="40" t="s">
        <v>162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2:12" ht="15" customHeight="1" x14ac:dyDescent="0.25">
      <c r="B3" s="70" t="s">
        <v>163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2" ht="15" customHeight="1" x14ac:dyDescent="0.25">
      <c r="B4" s="69" t="s">
        <v>164</v>
      </c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2:12" ht="21.75" customHeight="1" x14ac:dyDescent="0.25">
      <c r="B5" s="47" t="s">
        <v>165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2:12" ht="30" customHeight="1" x14ac:dyDescent="0.25">
      <c r="B6" s="5" t="s">
        <v>166</v>
      </c>
      <c r="C6" s="5" t="s">
        <v>167</v>
      </c>
      <c r="D6" s="5" t="s">
        <v>168</v>
      </c>
      <c r="E6" s="5" t="s">
        <v>169</v>
      </c>
      <c r="F6" s="5" t="s">
        <v>170</v>
      </c>
      <c r="G6" s="5" t="s">
        <v>171</v>
      </c>
      <c r="H6" s="5" t="s">
        <v>172</v>
      </c>
      <c r="I6" s="5" t="s">
        <v>173</v>
      </c>
      <c r="J6" s="5" t="s">
        <v>174</v>
      </c>
      <c r="K6" s="5" t="s">
        <v>175</v>
      </c>
      <c r="L6" s="5" t="s">
        <v>9</v>
      </c>
    </row>
    <row r="7" spans="2:12" ht="18" customHeight="1" x14ac:dyDescent="0.25">
      <c r="B7" s="21">
        <v>1</v>
      </c>
      <c r="C7" s="27">
        <v>0.2</v>
      </c>
      <c r="D7" s="7">
        <v>0</v>
      </c>
      <c r="E7" s="23" t="s">
        <v>176</v>
      </c>
      <c r="F7" s="28">
        <f t="shared" ref="F7:F15" si="0">IFERROR(C7*Ratio_CThv,"")</f>
        <v>40</v>
      </c>
      <c r="G7" s="29"/>
      <c r="H7" s="7"/>
      <c r="I7" s="28" t="str">
        <f t="shared" ref="I7:I15" si="1">IFERROR(IF(OR(F7="",G7=""),"",(G7-F7)/F7*100),"")</f>
        <v/>
      </c>
      <c r="J7" s="28" t="str">
        <f t="shared" ref="J7:J15" si="2">IFERROR(IF(OR(D7="",H7=""),"",H7-D7),"")</f>
        <v/>
      </c>
      <c r="K7" s="21" t="str">
        <f t="shared" ref="K7:K15" si="3">IF(AND(I7="",J7=""),"",IF(OR(AND(I7&lt;&gt;"",ABS(I7)&gt;TolI_pct),AND(J7&lt;&gt;"",ABS(J7)&gt;TolAngle_deg)),"FAIL","PASS"))</f>
        <v/>
      </c>
      <c r="L7" s="23"/>
    </row>
    <row r="8" spans="2:12" ht="18" customHeight="1" x14ac:dyDescent="0.25">
      <c r="B8" s="24">
        <v>1</v>
      </c>
      <c r="C8" s="30">
        <v>0.2</v>
      </c>
      <c r="D8" s="31">
        <v>-120</v>
      </c>
      <c r="E8" s="26" t="s">
        <v>177</v>
      </c>
      <c r="F8" s="32">
        <f t="shared" si="0"/>
        <v>40</v>
      </c>
      <c r="G8" s="33"/>
      <c r="H8" s="31"/>
      <c r="I8" s="32" t="str">
        <f t="shared" si="1"/>
        <v/>
      </c>
      <c r="J8" s="32" t="str">
        <f t="shared" si="2"/>
        <v/>
      </c>
      <c r="K8" s="24" t="str">
        <f t="shared" si="3"/>
        <v/>
      </c>
      <c r="L8" s="26"/>
    </row>
    <row r="9" spans="2:12" ht="18" customHeight="1" x14ac:dyDescent="0.25">
      <c r="B9" s="21">
        <v>1</v>
      </c>
      <c r="C9" s="27">
        <v>0.2</v>
      </c>
      <c r="D9" s="7">
        <v>120</v>
      </c>
      <c r="E9" s="23" t="s">
        <v>178</v>
      </c>
      <c r="F9" s="28">
        <f t="shared" si="0"/>
        <v>40</v>
      </c>
      <c r="G9" s="29"/>
      <c r="H9" s="7"/>
      <c r="I9" s="28" t="str">
        <f t="shared" si="1"/>
        <v/>
      </c>
      <c r="J9" s="28" t="str">
        <f t="shared" si="2"/>
        <v/>
      </c>
      <c r="K9" s="21" t="str">
        <f t="shared" si="3"/>
        <v/>
      </c>
      <c r="L9" s="23"/>
    </row>
    <row r="10" spans="2:12" ht="18" customHeight="1" x14ac:dyDescent="0.25">
      <c r="B10" s="24">
        <v>2</v>
      </c>
      <c r="C10" s="30">
        <v>1</v>
      </c>
      <c r="D10" s="31">
        <v>0</v>
      </c>
      <c r="E10" s="26" t="s">
        <v>176</v>
      </c>
      <c r="F10" s="32">
        <f t="shared" si="0"/>
        <v>200</v>
      </c>
      <c r="G10" s="33"/>
      <c r="H10" s="31"/>
      <c r="I10" s="32" t="str">
        <f t="shared" si="1"/>
        <v/>
      </c>
      <c r="J10" s="32" t="str">
        <f t="shared" si="2"/>
        <v/>
      </c>
      <c r="K10" s="24" t="str">
        <f t="shared" si="3"/>
        <v/>
      </c>
      <c r="L10" s="26"/>
    </row>
    <row r="11" spans="2:12" ht="18" customHeight="1" x14ac:dyDescent="0.25">
      <c r="B11" s="21">
        <v>2</v>
      </c>
      <c r="C11" s="27">
        <v>1</v>
      </c>
      <c r="D11" s="7">
        <v>-120</v>
      </c>
      <c r="E11" s="23" t="s">
        <v>177</v>
      </c>
      <c r="F11" s="28">
        <f t="shared" si="0"/>
        <v>200</v>
      </c>
      <c r="G11" s="29"/>
      <c r="H11" s="7"/>
      <c r="I11" s="28" t="str">
        <f t="shared" si="1"/>
        <v/>
      </c>
      <c r="J11" s="28" t="str">
        <f t="shared" si="2"/>
        <v/>
      </c>
      <c r="K11" s="21" t="str">
        <f t="shared" si="3"/>
        <v/>
      </c>
      <c r="L11" s="23"/>
    </row>
    <row r="12" spans="2:12" ht="18" customHeight="1" x14ac:dyDescent="0.25">
      <c r="B12" s="24">
        <v>2</v>
      </c>
      <c r="C12" s="30">
        <v>1</v>
      </c>
      <c r="D12" s="31">
        <v>120</v>
      </c>
      <c r="E12" s="26" t="s">
        <v>178</v>
      </c>
      <c r="F12" s="32">
        <f t="shared" si="0"/>
        <v>200</v>
      </c>
      <c r="G12" s="33"/>
      <c r="H12" s="31"/>
      <c r="I12" s="32" t="str">
        <f t="shared" si="1"/>
        <v/>
      </c>
      <c r="J12" s="32" t="str">
        <f t="shared" si="2"/>
        <v/>
      </c>
      <c r="K12" s="24" t="str">
        <f t="shared" si="3"/>
        <v/>
      </c>
      <c r="L12" s="26"/>
    </row>
    <row r="13" spans="2:12" ht="18" customHeight="1" x14ac:dyDescent="0.25">
      <c r="B13" s="21">
        <v>3</v>
      </c>
      <c r="C13" s="27">
        <v>5</v>
      </c>
      <c r="D13" s="7">
        <v>0</v>
      </c>
      <c r="E13" s="23" t="s">
        <v>176</v>
      </c>
      <c r="F13" s="28">
        <f t="shared" si="0"/>
        <v>1000</v>
      </c>
      <c r="G13" s="29"/>
      <c r="H13" s="7"/>
      <c r="I13" s="28" t="str">
        <f t="shared" si="1"/>
        <v/>
      </c>
      <c r="J13" s="28" t="str">
        <f t="shared" si="2"/>
        <v/>
      </c>
      <c r="K13" s="21" t="str">
        <f t="shared" si="3"/>
        <v/>
      </c>
      <c r="L13" s="23"/>
    </row>
    <row r="14" spans="2:12" ht="18" customHeight="1" x14ac:dyDescent="0.25">
      <c r="B14" s="24">
        <v>3</v>
      </c>
      <c r="C14" s="30">
        <v>5</v>
      </c>
      <c r="D14" s="31">
        <v>-120</v>
      </c>
      <c r="E14" s="26" t="s">
        <v>177</v>
      </c>
      <c r="F14" s="32">
        <f t="shared" si="0"/>
        <v>1000</v>
      </c>
      <c r="G14" s="33"/>
      <c r="H14" s="31"/>
      <c r="I14" s="32" t="str">
        <f t="shared" si="1"/>
        <v/>
      </c>
      <c r="J14" s="32" t="str">
        <f t="shared" si="2"/>
        <v/>
      </c>
      <c r="K14" s="24" t="str">
        <f t="shared" si="3"/>
        <v/>
      </c>
      <c r="L14" s="26"/>
    </row>
    <row r="15" spans="2:12" ht="18" customHeight="1" x14ac:dyDescent="0.25">
      <c r="B15" s="21">
        <v>3</v>
      </c>
      <c r="C15" s="27">
        <v>5</v>
      </c>
      <c r="D15" s="7">
        <v>120</v>
      </c>
      <c r="E15" s="23" t="s">
        <v>178</v>
      </c>
      <c r="F15" s="28">
        <f t="shared" si="0"/>
        <v>1000</v>
      </c>
      <c r="G15" s="29"/>
      <c r="H15" s="7"/>
      <c r="I15" s="28" t="str">
        <f t="shared" si="1"/>
        <v/>
      </c>
      <c r="J15" s="28" t="str">
        <f t="shared" si="2"/>
        <v/>
      </c>
      <c r="K15" s="21" t="str">
        <f t="shared" si="3"/>
        <v/>
      </c>
      <c r="L15" s="23"/>
    </row>
    <row r="17" spans="2:12" ht="21.75" customHeight="1" x14ac:dyDescent="0.25">
      <c r="B17" s="47" t="s">
        <v>179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2:12" ht="30" customHeight="1" x14ac:dyDescent="0.25">
      <c r="B18" s="5" t="s">
        <v>166</v>
      </c>
      <c r="C18" s="5" t="s">
        <v>167</v>
      </c>
      <c r="D18" s="5" t="s">
        <v>168</v>
      </c>
      <c r="E18" s="5" t="s">
        <v>169</v>
      </c>
      <c r="F18" s="5" t="s">
        <v>170</v>
      </c>
      <c r="G18" s="5" t="s">
        <v>171</v>
      </c>
      <c r="H18" s="5" t="s">
        <v>172</v>
      </c>
      <c r="I18" s="5" t="s">
        <v>173</v>
      </c>
      <c r="J18" s="5" t="s">
        <v>174</v>
      </c>
      <c r="K18" s="5" t="s">
        <v>175</v>
      </c>
      <c r="L18" s="5" t="s">
        <v>9</v>
      </c>
    </row>
    <row r="19" spans="2:12" ht="18" customHeight="1" x14ac:dyDescent="0.25">
      <c r="B19" s="21">
        <v>1</v>
      </c>
      <c r="C19" s="27">
        <v>0.2</v>
      </c>
      <c r="D19" s="7">
        <v>0</v>
      </c>
      <c r="E19" s="23" t="s">
        <v>180</v>
      </c>
      <c r="F19" s="28">
        <f t="shared" ref="F19:F27" si="4">IFERROR(C19*Ratio_CTlv,"")</f>
        <v>240</v>
      </c>
      <c r="G19" s="29"/>
      <c r="H19" s="7"/>
      <c r="I19" s="28" t="str">
        <f t="shared" ref="I19:I27" si="5">IFERROR(IF(OR(F19="",G19=""),"",(G19-F19)/F19*100),"")</f>
        <v/>
      </c>
      <c r="J19" s="28" t="str">
        <f t="shared" ref="J19:J27" si="6">IFERROR(IF(OR(D19="",H19=""),"",H19-D19),"")</f>
        <v/>
      </c>
      <c r="K19" s="21" t="str">
        <f t="shared" ref="K19:K27" si="7">IF(AND(I19="",J19=""),"",IF(OR(AND(I19&lt;&gt;"",ABS(I19)&gt;TolI_pct),AND(J19&lt;&gt;"",ABS(J19)&gt;TolAngle_deg)),"FAIL","PASS"))</f>
        <v/>
      </c>
      <c r="L19" s="23"/>
    </row>
    <row r="20" spans="2:12" ht="18" customHeight="1" x14ac:dyDescent="0.25">
      <c r="B20" s="24">
        <v>1</v>
      </c>
      <c r="C20" s="30">
        <v>0.2</v>
      </c>
      <c r="D20" s="31">
        <v>-120</v>
      </c>
      <c r="E20" s="26" t="s">
        <v>181</v>
      </c>
      <c r="F20" s="32">
        <f t="shared" si="4"/>
        <v>240</v>
      </c>
      <c r="G20" s="33"/>
      <c r="H20" s="31"/>
      <c r="I20" s="32" t="str">
        <f t="shared" si="5"/>
        <v/>
      </c>
      <c r="J20" s="32" t="str">
        <f t="shared" si="6"/>
        <v/>
      </c>
      <c r="K20" s="24" t="str">
        <f t="shared" si="7"/>
        <v/>
      </c>
      <c r="L20" s="26"/>
    </row>
    <row r="21" spans="2:12" ht="18" customHeight="1" x14ac:dyDescent="0.25">
      <c r="B21" s="21">
        <v>1</v>
      </c>
      <c r="C21" s="27">
        <v>0.2</v>
      </c>
      <c r="D21" s="7">
        <v>120</v>
      </c>
      <c r="E21" s="23" t="s">
        <v>182</v>
      </c>
      <c r="F21" s="28">
        <f t="shared" si="4"/>
        <v>240</v>
      </c>
      <c r="G21" s="29"/>
      <c r="H21" s="7"/>
      <c r="I21" s="28" t="str">
        <f t="shared" si="5"/>
        <v/>
      </c>
      <c r="J21" s="28" t="str">
        <f t="shared" si="6"/>
        <v/>
      </c>
      <c r="K21" s="21" t="str">
        <f t="shared" si="7"/>
        <v/>
      </c>
      <c r="L21" s="23"/>
    </row>
    <row r="22" spans="2:12" ht="18" customHeight="1" x14ac:dyDescent="0.25">
      <c r="B22" s="24">
        <v>2</v>
      </c>
      <c r="C22" s="30">
        <v>1</v>
      </c>
      <c r="D22" s="31">
        <v>0</v>
      </c>
      <c r="E22" s="26" t="s">
        <v>180</v>
      </c>
      <c r="F22" s="32">
        <f t="shared" si="4"/>
        <v>1200</v>
      </c>
      <c r="G22" s="33"/>
      <c r="H22" s="31"/>
      <c r="I22" s="32" t="str">
        <f t="shared" si="5"/>
        <v/>
      </c>
      <c r="J22" s="32" t="str">
        <f t="shared" si="6"/>
        <v/>
      </c>
      <c r="K22" s="24" t="str">
        <f t="shared" si="7"/>
        <v/>
      </c>
      <c r="L22" s="26"/>
    </row>
    <row r="23" spans="2:12" ht="18" customHeight="1" x14ac:dyDescent="0.25">
      <c r="B23" s="21">
        <v>2</v>
      </c>
      <c r="C23" s="27">
        <v>1</v>
      </c>
      <c r="D23" s="7">
        <v>-120</v>
      </c>
      <c r="E23" s="23" t="s">
        <v>181</v>
      </c>
      <c r="F23" s="28">
        <f t="shared" si="4"/>
        <v>1200</v>
      </c>
      <c r="G23" s="29"/>
      <c r="H23" s="7"/>
      <c r="I23" s="28" t="str">
        <f t="shared" si="5"/>
        <v/>
      </c>
      <c r="J23" s="28" t="str">
        <f t="shared" si="6"/>
        <v/>
      </c>
      <c r="K23" s="21" t="str">
        <f t="shared" si="7"/>
        <v/>
      </c>
      <c r="L23" s="23"/>
    </row>
    <row r="24" spans="2:12" ht="18" customHeight="1" x14ac:dyDescent="0.25">
      <c r="B24" s="24">
        <v>2</v>
      </c>
      <c r="C24" s="30">
        <v>1</v>
      </c>
      <c r="D24" s="31">
        <v>120</v>
      </c>
      <c r="E24" s="26" t="s">
        <v>182</v>
      </c>
      <c r="F24" s="32">
        <f t="shared" si="4"/>
        <v>1200</v>
      </c>
      <c r="G24" s="33"/>
      <c r="H24" s="31"/>
      <c r="I24" s="32" t="str">
        <f t="shared" si="5"/>
        <v/>
      </c>
      <c r="J24" s="32" t="str">
        <f t="shared" si="6"/>
        <v/>
      </c>
      <c r="K24" s="24" t="str">
        <f t="shared" si="7"/>
        <v/>
      </c>
      <c r="L24" s="26"/>
    </row>
    <row r="25" spans="2:12" ht="18" customHeight="1" x14ac:dyDescent="0.25">
      <c r="B25" s="21">
        <v>3</v>
      </c>
      <c r="C25" s="27">
        <v>5</v>
      </c>
      <c r="D25" s="7">
        <v>0</v>
      </c>
      <c r="E25" s="23" t="s">
        <v>180</v>
      </c>
      <c r="F25" s="28">
        <f t="shared" si="4"/>
        <v>6000</v>
      </c>
      <c r="G25" s="29"/>
      <c r="H25" s="7"/>
      <c r="I25" s="28" t="str">
        <f t="shared" si="5"/>
        <v/>
      </c>
      <c r="J25" s="28" t="str">
        <f t="shared" si="6"/>
        <v/>
      </c>
      <c r="K25" s="21" t="str">
        <f t="shared" si="7"/>
        <v/>
      </c>
      <c r="L25" s="23"/>
    </row>
    <row r="26" spans="2:12" ht="18" customHeight="1" x14ac:dyDescent="0.25">
      <c r="B26" s="24">
        <v>3</v>
      </c>
      <c r="C26" s="30">
        <v>5</v>
      </c>
      <c r="D26" s="31">
        <v>-120</v>
      </c>
      <c r="E26" s="26" t="s">
        <v>181</v>
      </c>
      <c r="F26" s="32">
        <f t="shared" si="4"/>
        <v>6000</v>
      </c>
      <c r="G26" s="33"/>
      <c r="H26" s="31"/>
      <c r="I26" s="32" t="str">
        <f t="shared" si="5"/>
        <v/>
      </c>
      <c r="J26" s="32" t="str">
        <f t="shared" si="6"/>
        <v/>
      </c>
      <c r="K26" s="24" t="str">
        <f t="shared" si="7"/>
        <v/>
      </c>
      <c r="L26" s="26"/>
    </row>
    <row r="27" spans="2:12" ht="18" customHeight="1" x14ac:dyDescent="0.25">
      <c r="B27" s="21">
        <v>3</v>
      </c>
      <c r="C27" s="27">
        <v>5</v>
      </c>
      <c r="D27" s="7">
        <v>120</v>
      </c>
      <c r="E27" s="23" t="s">
        <v>182</v>
      </c>
      <c r="F27" s="28">
        <f t="shared" si="4"/>
        <v>6000</v>
      </c>
      <c r="G27" s="29"/>
      <c r="H27" s="7"/>
      <c r="I27" s="28" t="str">
        <f t="shared" si="5"/>
        <v/>
      </c>
      <c r="J27" s="28" t="str">
        <f t="shared" si="6"/>
        <v/>
      </c>
      <c r="K27" s="21" t="str">
        <f t="shared" si="7"/>
        <v/>
      </c>
      <c r="L27" s="23"/>
    </row>
    <row r="29" spans="2:12" ht="21.75" customHeight="1" x14ac:dyDescent="0.25">
      <c r="B29" s="47" t="s">
        <v>183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spans="2:12" ht="30" customHeight="1" x14ac:dyDescent="0.25">
      <c r="B30" s="5" t="s">
        <v>166</v>
      </c>
      <c r="C30" s="5" t="s">
        <v>167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172</v>
      </c>
      <c r="I30" s="5" t="s">
        <v>173</v>
      </c>
      <c r="J30" s="5" t="s">
        <v>174</v>
      </c>
      <c r="K30" s="5" t="s">
        <v>175</v>
      </c>
      <c r="L30" s="5" t="s">
        <v>9</v>
      </c>
    </row>
    <row r="31" spans="2:12" ht="18" customHeight="1" x14ac:dyDescent="0.25">
      <c r="B31" s="21">
        <v>1</v>
      </c>
      <c r="C31" s="27">
        <v>0.05</v>
      </c>
      <c r="D31" s="7">
        <v>0</v>
      </c>
      <c r="E31" s="23" t="s">
        <v>184</v>
      </c>
      <c r="F31" s="28">
        <f>IFERROR(C31*Ratio_CTrefhv,"")</f>
        <v>10</v>
      </c>
      <c r="G31" s="29"/>
      <c r="H31" s="7"/>
      <c r="I31" s="28" t="str">
        <f>IFERROR(IF(OR(F31="",G31=""),"",(G31-F31)/F31*100),"")</f>
        <v/>
      </c>
      <c r="J31" s="28" t="str">
        <f>IFERROR(IF(OR(D31="",H31=""),"",H31-D31),"")</f>
        <v/>
      </c>
      <c r="K31" s="21" t="str">
        <f>IF(AND(I31="",J31=""),"",IF(OR(AND(I31&lt;&gt;"",ABS(I31)&gt;TolI_pct),AND(J31&lt;&gt;"",ABS(J31)&gt;TolAngle_deg)),"FAIL","PASS"))</f>
        <v/>
      </c>
      <c r="L31" s="23"/>
    </row>
    <row r="32" spans="2:12" ht="18" customHeight="1" x14ac:dyDescent="0.25">
      <c r="B32" s="24">
        <v>2</v>
      </c>
      <c r="C32" s="30">
        <v>0.2</v>
      </c>
      <c r="D32" s="31">
        <v>0</v>
      </c>
      <c r="E32" s="26" t="s">
        <v>184</v>
      </c>
      <c r="F32" s="32">
        <f>IFERROR(C32*Ratio_CTrefhv,"")</f>
        <v>40</v>
      </c>
      <c r="G32" s="33"/>
      <c r="H32" s="31"/>
      <c r="I32" s="32" t="str">
        <f>IFERROR(IF(OR(F32="",G32=""),"",(G32-F32)/F32*100),"")</f>
        <v/>
      </c>
      <c r="J32" s="32" t="str">
        <f>IFERROR(IF(OR(D32="",H32=""),"",H32-D32),"")</f>
        <v/>
      </c>
      <c r="K32" s="24" t="str">
        <f>IF(AND(I32="",J32=""),"",IF(OR(AND(I32&lt;&gt;"",ABS(I32)&gt;TolI_pct),AND(J32&lt;&gt;"",ABS(J32)&gt;TolAngle_deg)),"FAIL","PASS"))</f>
        <v/>
      </c>
      <c r="L32" s="26"/>
    </row>
    <row r="33" spans="2:12" ht="18" customHeight="1" x14ac:dyDescent="0.25">
      <c r="B33" s="21">
        <v>3</v>
      </c>
      <c r="C33" s="27">
        <v>1</v>
      </c>
      <c r="D33" s="7">
        <v>0</v>
      </c>
      <c r="E33" s="23" t="s">
        <v>184</v>
      </c>
      <c r="F33" s="28">
        <f>IFERROR(C33*Ratio_CTrefhv,"")</f>
        <v>200</v>
      </c>
      <c r="G33" s="29"/>
      <c r="H33" s="7"/>
      <c r="I33" s="28" t="str">
        <f>IFERROR(IF(OR(F33="",G33=""),"",(G33-F33)/F33*100),"")</f>
        <v/>
      </c>
      <c r="J33" s="28" t="str">
        <f>IFERROR(IF(OR(D33="",H33=""),"",H33-D33),"")</f>
        <v/>
      </c>
      <c r="K33" s="21" t="str">
        <f>IF(AND(I33="",J33=""),"",IF(OR(AND(I33&lt;&gt;"",ABS(I33)&gt;TolI_pct),AND(J33&lt;&gt;"",ABS(J33)&gt;TolAngle_deg)),"FAIL","PASS"))</f>
        <v/>
      </c>
      <c r="L33" s="23"/>
    </row>
    <row r="35" spans="2:12" ht="21.75" customHeight="1" x14ac:dyDescent="0.25">
      <c r="B35" s="47" t="s">
        <v>185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 ht="30" customHeight="1" x14ac:dyDescent="0.25">
      <c r="B36" s="5" t="s">
        <v>166</v>
      </c>
      <c r="C36" s="5" t="s">
        <v>186</v>
      </c>
      <c r="D36" s="5" t="s">
        <v>168</v>
      </c>
      <c r="E36" s="5" t="s">
        <v>169</v>
      </c>
      <c r="F36" s="5" t="s">
        <v>187</v>
      </c>
      <c r="G36" s="5" t="s">
        <v>171</v>
      </c>
      <c r="H36" s="5" t="s">
        <v>172</v>
      </c>
      <c r="I36" s="5" t="s">
        <v>173</v>
      </c>
      <c r="J36" s="5" t="s">
        <v>174</v>
      </c>
      <c r="K36" s="5" t="s">
        <v>175</v>
      </c>
      <c r="L36" s="5" t="s">
        <v>9</v>
      </c>
    </row>
    <row r="37" spans="2:12" ht="18" customHeight="1" x14ac:dyDescent="0.25">
      <c r="B37" s="21">
        <v>1</v>
      </c>
      <c r="C37" s="27">
        <v>63.5</v>
      </c>
      <c r="D37" s="7">
        <v>0</v>
      </c>
      <c r="E37" s="23" t="s">
        <v>188</v>
      </c>
      <c r="F37" s="28">
        <f t="shared" ref="F37:F45" si="8">IFERROR(C37*Ratio_VTphase,"")</f>
        <v>11000</v>
      </c>
      <c r="G37" s="29"/>
      <c r="H37" s="7"/>
      <c r="I37" s="28" t="str">
        <f t="shared" ref="I37:I45" si="9">IFERROR(IF(OR(F37="",G37=""),"",(G37-F37)/F37*100),"")</f>
        <v/>
      </c>
      <c r="J37" s="28" t="str">
        <f t="shared" ref="J37:J45" si="10">IFERROR(IF(OR(D37="",H37=""),"",H37-D37),"")</f>
        <v/>
      </c>
      <c r="K37" s="21" t="str">
        <f t="shared" ref="K37:K45" si="11">IF(AND(I37="",J37=""),"",IF(OR(AND(I37&lt;&gt;"",ABS(I37)&gt;TolV_pct),AND(J37&lt;&gt;"",ABS(J37)&gt;TolAngle_deg)),"FAIL","PASS"))</f>
        <v/>
      </c>
      <c r="L37" s="23"/>
    </row>
    <row r="38" spans="2:12" ht="18" customHeight="1" x14ac:dyDescent="0.25">
      <c r="B38" s="24">
        <v>1</v>
      </c>
      <c r="C38" s="30">
        <v>63.5</v>
      </c>
      <c r="D38" s="31">
        <v>-120</v>
      </c>
      <c r="E38" s="26" t="s">
        <v>189</v>
      </c>
      <c r="F38" s="32">
        <f t="shared" si="8"/>
        <v>11000</v>
      </c>
      <c r="G38" s="33"/>
      <c r="H38" s="31"/>
      <c r="I38" s="32" t="str">
        <f t="shared" si="9"/>
        <v/>
      </c>
      <c r="J38" s="32" t="str">
        <f t="shared" si="10"/>
        <v/>
      </c>
      <c r="K38" s="24" t="str">
        <f t="shared" si="11"/>
        <v/>
      </c>
      <c r="L38" s="26"/>
    </row>
    <row r="39" spans="2:12" ht="18" customHeight="1" x14ac:dyDescent="0.25">
      <c r="B39" s="21">
        <v>1</v>
      </c>
      <c r="C39" s="27">
        <v>63.5</v>
      </c>
      <c r="D39" s="7">
        <v>120</v>
      </c>
      <c r="E39" s="23" t="s">
        <v>190</v>
      </c>
      <c r="F39" s="28">
        <f t="shared" si="8"/>
        <v>11000</v>
      </c>
      <c r="G39" s="29"/>
      <c r="H39" s="7"/>
      <c r="I39" s="28" t="str">
        <f t="shared" si="9"/>
        <v/>
      </c>
      <c r="J39" s="28" t="str">
        <f t="shared" si="10"/>
        <v/>
      </c>
      <c r="K39" s="21" t="str">
        <f t="shared" si="11"/>
        <v/>
      </c>
      <c r="L39" s="23"/>
    </row>
    <row r="40" spans="2:12" ht="18" customHeight="1" x14ac:dyDescent="0.25">
      <c r="B40" s="24">
        <v>2</v>
      </c>
      <c r="C40" s="30">
        <v>110</v>
      </c>
      <c r="D40" s="31">
        <v>0</v>
      </c>
      <c r="E40" s="26" t="s">
        <v>188</v>
      </c>
      <c r="F40" s="32">
        <f t="shared" si="8"/>
        <v>19055.118110236221</v>
      </c>
      <c r="G40" s="33"/>
      <c r="H40" s="31"/>
      <c r="I40" s="32" t="str">
        <f t="shared" si="9"/>
        <v/>
      </c>
      <c r="J40" s="32" t="str">
        <f t="shared" si="10"/>
        <v/>
      </c>
      <c r="K40" s="24" t="str">
        <f t="shared" si="11"/>
        <v/>
      </c>
      <c r="L40" s="26"/>
    </row>
    <row r="41" spans="2:12" ht="18" customHeight="1" x14ac:dyDescent="0.25">
      <c r="B41" s="21">
        <v>2</v>
      </c>
      <c r="C41" s="27">
        <v>110</v>
      </c>
      <c r="D41" s="7">
        <v>-120</v>
      </c>
      <c r="E41" s="23" t="s">
        <v>189</v>
      </c>
      <c r="F41" s="28">
        <f t="shared" si="8"/>
        <v>19055.118110236221</v>
      </c>
      <c r="G41" s="29"/>
      <c r="H41" s="7"/>
      <c r="I41" s="28" t="str">
        <f t="shared" si="9"/>
        <v/>
      </c>
      <c r="J41" s="28" t="str">
        <f t="shared" si="10"/>
        <v/>
      </c>
      <c r="K41" s="21" t="str">
        <f t="shared" si="11"/>
        <v/>
      </c>
      <c r="L41" s="23"/>
    </row>
    <row r="42" spans="2:12" ht="18" customHeight="1" x14ac:dyDescent="0.25">
      <c r="B42" s="24">
        <v>2</v>
      </c>
      <c r="C42" s="30">
        <v>110</v>
      </c>
      <c r="D42" s="31">
        <v>120</v>
      </c>
      <c r="E42" s="26" t="s">
        <v>190</v>
      </c>
      <c r="F42" s="32">
        <f t="shared" si="8"/>
        <v>19055.118110236221</v>
      </c>
      <c r="G42" s="33"/>
      <c r="H42" s="31"/>
      <c r="I42" s="32" t="str">
        <f t="shared" si="9"/>
        <v/>
      </c>
      <c r="J42" s="32" t="str">
        <f t="shared" si="10"/>
        <v/>
      </c>
      <c r="K42" s="24" t="str">
        <f t="shared" si="11"/>
        <v/>
      </c>
      <c r="L42" s="26"/>
    </row>
    <row r="43" spans="2:12" ht="18" customHeight="1" x14ac:dyDescent="0.25">
      <c r="B43" s="21">
        <v>3</v>
      </c>
      <c r="C43" s="27">
        <v>30</v>
      </c>
      <c r="D43" s="7">
        <v>0</v>
      </c>
      <c r="E43" s="23" t="s">
        <v>188</v>
      </c>
      <c r="F43" s="28">
        <f t="shared" si="8"/>
        <v>5196.8503937007872</v>
      </c>
      <c r="G43" s="29"/>
      <c r="H43" s="7"/>
      <c r="I43" s="28" t="str">
        <f t="shared" si="9"/>
        <v/>
      </c>
      <c r="J43" s="28" t="str">
        <f t="shared" si="10"/>
        <v/>
      </c>
      <c r="K43" s="21" t="str">
        <f t="shared" si="11"/>
        <v/>
      </c>
      <c r="L43" s="23"/>
    </row>
    <row r="44" spans="2:12" ht="18" customHeight="1" x14ac:dyDescent="0.25">
      <c r="B44" s="24">
        <v>3</v>
      </c>
      <c r="C44" s="30">
        <v>30</v>
      </c>
      <c r="D44" s="31">
        <v>-120</v>
      </c>
      <c r="E44" s="26" t="s">
        <v>189</v>
      </c>
      <c r="F44" s="32">
        <f t="shared" si="8"/>
        <v>5196.8503937007872</v>
      </c>
      <c r="G44" s="33"/>
      <c r="H44" s="31"/>
      <c r="I44" s="32" t="str">
        <f t="shared" si="9"/>
        <v/>
      </c>
      <c r="J44" s="32" t="str">
        <f t="shared" si="10"/>
        <v/>
      </c>
      <c r="K44" s="24" t="str">
        <f t="shared" si="11"/>
        <v/>
      </c>
      <c r="L44" s="26"/>
    </row>
    <row r="45" spans="2:12" ht="18" customHeight="1" x14ac:dyDescent="0.25">
      <c r="B45" s="21">
        <v>3</v>
      </c>
      <c r="C45" s="27">
        <v>30</v>
      </c>
      <c r="D45" s="7">
        <v>120</v>
      </c>
      <c r="E45" s="23" t="s">
        <v>190</v>
      </c>
      <c r="F45" s="28">
        <f t="shared" si="8"/>
        <v>5196.8503937007872</v>
      </c>
      <c r="G45" s="29"/>
      <c r="H45" s="7"/>
      <c r="I45" s="28" t="str">
        <f t="shared" si="9"/>
        <v/>
      </c>
      <c r="J45" s="28" t="str">
        <f t="shared" si="10"/>
        <v/>
      </c>
      <c r="K45" s="21" t="str">
        <f t="shared" si="11"/>
        <v/>
      </c>
      <c r="L45" s="23"/>
    </row>
  </sheetData>
  <mergeCells count="7">
    <mergeCell ref="B35:L35"/>
    <mergeCell ref="B4:L4"/>
    <mergeCell ref="B29:L29"/>
    <mergeCell ref="B3:L3"/>
    <mergeCell ref="B2:L2"/>
    <mergeCell ref="B5:L5"/>
    <mergeCell ref="B17:L17"/>
  </mergeCells>
  <conditionalFormatting sqref="K7:K15">
    <cfRule type="cellIs" dxfId="19" priority="2" operator="equal">
      <formula>"PASS"</formula>
    </cfRule>
    <cfRule type="cellIs" dxfId="18" priority="3" operator="equal">
      <formula>"FAIL"</formula>
    </cfRule>
  </conditionalFormatting>
  <conditionalFormatting sqref="K19:K27">
    <cfRule type="cellIs" dxfId="17" priority="4" operator="equal">
      <formula>"PASS"</formula>
    </cfRule>
    <cfRule type="cellIs" dxfId="16" priority="5" operator="equal">
      <formula>"FAIL"</formula>
    </cfRule>
  </conditionalFormatting>
  <conditionalFormatting sqref="K31:K33">
    <cfRule type="cellIs" dxfId="15" priority="6" operator="equal">
      <formula>"PASS"</formula>
    </cfRule>
    <cfRule type="cellIs" dxfId="14" priority="7" operator="equal">
      <formula>"FAIL"</formula>
    </cfRule>
  </conditionalFormatting>
  <conditionalFormatting sqref="K37:K45">
    <cfRule type="cellIs" dxfId="13" priority="8" operator="equal">
      <formula>"PASS"</formula>
    </cfRule>
    <cfRule type="cellIs" dxfId="12" priority="9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3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1.75" customHeight="1" x14ac:dyDescent="0.25">
      <c r="B2" s="40" t="s">
        <v>0</v>
      </c>
      <c r="C2" s="41"/>
      <c r="D2" s="41"/>
      <c r="E2" s="41"/>
      <c r="F2" s="41"/>
      <c r="G2" s="41"/>
      <c r="H2" s="41"/>
      <c r="I2" s="41"/>
    </row>
    <row r="4" spans="2:9" ht="21.75" customHeight="1" x14ac:dyDescent="0.25">
      <c r="B4" s="47" t="s">
        <v>1</v>
      </c>
      <c r="C4" s="41"/>
      <c r="D4" s="41"/>
      <c r="E4" s="41"/>
      <c r="F4" s="41"/>
      <c r="G4" s="41"/>
      <c r="H4" s="41"/>
      <c r="I4" s="41"/>
    </row>
    <row r="5" spans="2:9" ht="15" customHeight="1" x14ac:dyDescent="0.25">
      <c r="B5" s="68" t="s">
        <v>2</v>
      </c>
      <c r="C5" s="41"/>
      <c r="D5" s="41"/>
      <c r="E5" s="41"/>
      <c r="F5" s="41"/>
      <c r="G5" s="41"/>
      <c r="H5" s="41"/>
      <c r="I5" s="41"/>
    </row>
    <row r="6" spans="2:9" ht="24" customHeight="1" x14ac:dyDescent="0.25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</row>
    <row r="7" spans="2:9" ht="15" customHeight="1" x14ac:dyDescent="0.25">
      <c r="B7" s="23" t="s">
        <v>11</v>
      </c>
      <c r="C7" s="23" t="s">
        <v>12</v>
      </c>
      <c r="D7" s="7"/>
      <c r="E7" s="23"/>
      <c r="F7" s="23"/>
      <c r="G7" s="23"/>
      <c r="H7" s="23"/>
      <c r="I7" s="23"/>
    </row>
    <row r="8" spans="2:9" ht="15" customHeight="1" x14ac:dyDescent="0.25">
      <c r="B8" s="26" t="s">
        <v>13</v>
      </c>
      <c r="C8" s="26" t="s">
        <v>14</v>
      </c>
      <c r="D8" s="31"/>
      <c r="E8" s="26"/>
      <c r="F8" s="26"/>
      <c r="G8" s="26"/>
      <c r="H8" s="26"/>
      <c r="I8" s="26"/>
    </row>
    <row r="9" spans="2:9" ht="15" customHeight="1" x14ac:dyDescent="0.25">
      <c r="B9" s="23" t="s">
        <v>15</v>
      </c>
      <c r="C9" s="23" t="s">
        <v>16</v>
      </c>
      <c r="D9" s="7"/>
      <c r="E9" s="23"/>
      <c r="F9" s="23"/>
      <c r="G9" s="23"/>
      <c r="H9" s="23"/>
      <c r="I9" s="23"/>
    </row>
    <row r="10" spans="2:9" ht="15" customHeight="1" x14ac:dyDescent="0.25">
      <c r="B10" s="26" t="s">
        <v>17</v>
      </c>
      <c r="C10" s="26" t="s">
        <v>18</v>
      </c>
      <c r="D10" s="31"/>
      <c r="E10" s="26"/>
      <c r="F10" s="26"/>
      <c r="G10" s="26"/>
      <c r="H10" s="26"/>
      <c r="I10" s="26"/>
    </row>
    <row r="11" spans="2:9" ht="15" customHeight="1" x14ac:dyDescent="0.25">
      <c r="B11" s="23" t="s">
        <v>19</v>
      </c>
      <c r="C11" s="23" t="s">
        <v>20</v>
      </c>
      <c r="D11" s="7"/>
      <c r="E11" s="23"/>
      <c r="F11" s="23"/>
      <c r="G11" s="23"/>
      <c r="H11" s="23"/>
      <c r="I11" s="23"/>
    </row>
    <row r="12" spans="2:9" ht="15" customHeight="1" x14ac:dyDescent="0.25">
      <c r="B12" s="26" t="s">
        <v>21</v>
      </c>
      <c r="C12" s="26" t="s">
        <v>22</v>
      </c>
      <c r="D12" s="31"/>
      <c r="E12" s="26"/>
      <c r="F12" s="26"/>
      <c r="G12" s="26"/>
      <c r="H12" s="26"/>
      <c r="I12" s="26"/>
    </row>
    <row r="13" spans="2:9" ht="15" customHeight="1" x14ac:dyDescent="0.25">
      <c r="B13" s="23" t="s">
        <v>23</v>
      </c>
      <c r="C13" s="23" t="s">
        <v>24</v>
      </c>
      <c r="D13" s="7"/>
      <c r="E13" s="23"/>
      <c r="F13" s="23"/>
      <c r="G13" s="23"/>
      <c r="H13" s="23"/>
      <c r="I13" s="23"/>
    </row>
    <row r="14" spans="2:9" ht="15" customHeight="1" x14ac:dyDescent="0.25">
      <c r="B14" s="26" t="s">
        <v>25</v>
      </c>
      <c r="C14" s="26"/>
      <c r="D14" s="31"/>
      <c r="E14" s="26"/>
      <c r="F14" s="26"/>
      <c r="G14" s="26"/>
      <c r="H14" s="26"/>
      <c r="I14" s="26"/>
    </row>
    <row r="15" spans="2:9" ht="15" customHeight="1" x14ac:dyDescent="0.25">
      <c r="B15" s="23"/>
      <c r="C15" s="23"/>
      <c r="D15" s="7"/>
      <c r="E15" s="23"/>
      <c r="F15" s="23"/>
      <c r="G15" s="23"/>
      <c r="H15" s="23"/>
      <c r="I15" s="23"/>
    </row>
    <row r="16" spans="2:9" ht="15" customHeight="1" x14ac:dyDescent="0.25">
      <c r="B16" s="26"/>
      <c r="C16" s="26"/>
      <c r="D16" s="31"/>
      <c r="E16" s="26"/>
      <c r="F16" s="26"/>
      <c r="G16" s="26"/>
      <c r="H16" s="26"/>
      <c r="I16" s="26"/>
    </row>
    <row r="18" spans="2:9" ht="21.75" customHeight="1" x14ac:dyDescent="0.25">
      <c r="B18" s="47" t="s">
        <v>26</v>
      </c>
      <c r="C18" s="41"/>
      <c r="D18" s="41"/>
      <c r="E18" s="41"/>
      <c r="F18" s="41"/>
      <c r="G18" s="41"/>
      <c r="H18" s="41"/>
      <c r="I18" s="41"/>
    </row>
    <row r="19" spans="2:9" ht="15" customHeight="1" x14ac:dyDescent="0.25">
      <c r="B19" s="68" t="s">
        <v>27</v>
      </c>
      <c r="C19" s="41"/>
      <c r="D19" s="41"/>
      <c r="E19" s="41"/>
      <c r="F19" s="41"/>
      <c r="G19" s="41"/>
      <c r="H19" s="41"/>
      <c r="I19" s="41"/>
    </row>
    <row r="20" spans="2:9" ht="24" customHeight="1" x14ac:dyDescent="0.25">
      <c r="B20" s="5" t="s">
        <v>28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8</v>
      </c>
      <c r="H20" s="5" t="s">
        <v>9</v>
      </c>
      <c r="I20" s="5" t="s">
        <v>10</v>
      </c>
    </row>
    <row r="21" spans="2:9" ht="15" customHeight="1" x14ac:dyDescent="0.25">
      <c r="B21" s="23" t="s">
        <v>33</v>
      </c>
      <c r="C21" s="23" t="s">
        <v>34</v>
      </c>
      <c r="D21" s="23" t="s">
        <v>35</v>
      </c>
      <c r="E21" s="23"/>
      <c r="F21" s="23"/>
      <c r="G21" s="23"/>
      <c r="H21" s="23"/>
      <c r="I21" s="23"/>
    </row>
    <row r="22" spans="2:9" ht="15" customHeight="1" x14ac:dyDescent="0.25">
      <c r="B22" s="26" t="s">
        <v>36</v>
      </c>
      <c r="C22" s="26" t="s">
        <v>37</v>
      </c>
      <c r="D22" s="26" t="s">
        <v>35</v>
      </c>
      <c r="E22" s="26"/>
      <c r="F22" s="26"/>
      <c r="G22" s="26"/>
      <c r="H22" s="26"/>
      <c r="I22" s="26"/>
    </row>
    <row r="23" spans="2:9" ht="15" customHeight="1" x14ac:dyDescent="0.25">
      <c r="B23" s="23" t="s">
        <v>38</v>
      </c>
      <c r="C23" s="23" t="s">
        <v>39</v>
      </c>
      <c r="D23" s="23" t="s">
        <v>35</v>
      </c>
      <c r="E23" s="23"/>
      <c r="F23" s="23"/>
      <c r="G23" s="23"/>
      <c r="H23" s="23"/>
      <c r="I23" s="23"/>
    </row>
    <row r="24" spans="2:9" ht="15" customHeight="1" x14ac:dyDescent="0.25">
      <c r="B24" s="26" t="s">
        <v>40</v>
      </c>
      <c r="C24" s="26" t="s">
        <v>41</v>
      </c>
      <c r="D24" s="26" t="s">
        <v>35</v>
      </c>
      <c r="E24" s="26"/>
      <c r="F24" s="26"/>
      <c r="G24" s="26"/>
      <c r="H24" s="26"/>
      <c r="I24" s="26"/>
    </row>
    <row r="25" spans="2:9" ht="15" customHeight="1" x14ac:dyDescent="0.25">
      <c r="B25" s="23" t="s">
        <v>42</v>
      </c>
      <c r="C25" s="23"/>
      <c r="D25" s="23" t="s">
        <v>35</v>
      </c>
      <c r="E25" s="23"/>
      <c r="F25" s="23"/>
      <c r="G25" s="23"/>
      <c r="H25" s="23"/>
      <c r="I25" s="23"/>
    </row>
    <row r="26" spans="2:9" ht="15" customHeight="1" x14ac:dyDescent="0.25">
      <c r="B26" s="26" t="s">
        <v>43</v>
      </c>
      <c r="C26" s="26"/>
      <c r="D26" s="26" t="s">
        <v>35</v>
      </c>
      <c r="E26" s="26"/>
      <c r="F26" s="26"/>
      <c r="G26" s="26"/>
      <c r="H26" s="26"/>
      <c r="I26" s="26"/>
    </row>
    <row r="27" spans="2:9" ht="15" customHeight="1" x14ac:dyDescent="0.25">
      <c r="B27" s="23"/>
      <c r="C27" s="23"/>
      <c r="D27" s="23" t="s">
        <v>35</v>
      </c>
      <c r="E27" s="23"/>
      <c r="F27" s="23"/>
      <c r="G27" s="23"/>
      <c r="H27" s="23"/>
      <c r="I27" s="23"/>
    </row>
    <row r="28" spans="2:9" ht="15" customHeight="1" x14ac:dyDescent="0.25">
      <c r="B28" s="26"/>
      <c r="C28" s="26"/>
      <c r="D28" s="26" t="s">
        <v>35</v>
      </c>
      <c r="E28" s="26"/>
      <c r="F28" s="26"/>
      <c r="G28" s="26"/>
      <c r="H28" s="26"/>
      <c r="I28" s="26"/>
    </row>
    <row r="29" spans="2:9" ht="15" customHeight="1" x14ac:dyDescent="0.25">
      <c r="B29" s="23"/>
      <c r="C29" s="23"/>
      <c r="D29" s="23" t="s">
        <v>35</v>
      </c>
      <c r="E29" s="23"/>
      <c r="F29" s="23"/>
      <c r="G29" s="23"/>
      <c r="H29" s="23"/>
      <c r="I29" s="23"/>
    </row>
    <row r="30" spans="2:9" ht="15" customHeight="1" x14ac:dyDescent="0.25">
      <c r="B30" s="26"/>
      <c r="C30" s="26"/>
      <c r="D30" s="26" t="s">
        <v>35</v>
      </c>
      <c r="E30" s="26"/>
      <c r="F30" s="26"/>
      <c r="G30" s="26"/>
      <c r="H30" s="26"/>
      <c r="I30" s="26"/>
    </row>
  </sheetData>
  <mergeCells count="5">
    <mergeCell ref="B18:I18"/>
    <mergeCell ref="B2:I2"/>
    <mergeCell ref="B19:I19"/>
    <mergeCell ref="B5:I5"/>
    <mergeCell ref="B4:I4"/>
  </mergeCells>
  <conditionalFormatting sqref="G7:G16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21:G30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7:F16 E21:F30" xr:uid="{00000000-0002-0000-0400-000000000000}">
      <formula1>"Y,N,N/A"</formula1>
      <formula2>0</formula2>
    </dataValidation>
    <dataValidation type="list" allowBlank="1" sqref="G7:G16 G21:G30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4"/>
  <sheetViews>
    <sheetView showGridLines="0" tabSelected="1" zoomScaleNormal="100" workbookViewId="0">
      <selection activeCell="B4" sqref="B4:B5"/>
    </sheetView>
  </sheetViews>
  <sheetFormatPr defaultColWidth="8.7109375" defaultRowHeight="15" x14ac:dyDescent="0.25"/>
  <cols>
    <col min="1" max="1" width="2" customWidth="1"/>
    <col min="2" max="2" width="10" customWidth="1"/>
    <col min="3" max="3" width="16" customWidth="1"/>
    <col min="4" max="4" width="32" customWidth="1"/>
    <col min="5" max="5" width="14" customWidth="1"/>
    <col min="6" max="6" width="18" customWidth="1"/>
    <col min="7" max="7" width="14" customWidth="1"/>
    <col min="8" max="8" width="24" customWidth="1"/>
  </cols>
  <sheetData>
    <row r="2" spans="2:8" ht="21.75" customHeight="1" x14ac:dyDescent="0.25">
      <c r="B2" s="40" t="s">
        <v>191</v>
      </c>
      <c r="C2" s="41"/>
      <c r="D2" s="41"/>
      <c r="E2" s="41"/>
      <c r="F2" s="41"/>
      <c r="G2" s="41"/>
      <c r="H2" s="41"/>
    </row>
    <row r="3" spans="2:8" ht="15" customHeight="1" x14ac:dyDescent="0.25">
      <c r="B3" s="61" t="s">
        <v>192</v>
      </c>
      <c r="C3" s="41"/>
      <c r="D3" s="41"/>
      <c r="E3" s="41"/>
      <c r="F3" s="41"/>
      <c r="G3" s="41"/>
      <c r="H3" s="41"/>
    </row>
    <row r="4" spans="2:8" ht="15" customHeight="1" x14ac:dyDescent="0.25">
      <c r="B4" s="1" t="s">
        <v>304</v>
      </c>
    </row>
    <row r="5" spans="2:8" ht="15.75" thickBot="1" x14ac:dyDescent="0.3">
      <c r="B5" t="s">
        <v>305</v>
      </c>
    </row>
    <row r="6" spans="2:8" ht="26.25" thickBot="1" x14ac:dyDescent="0.3">
      <c r="B6" s="5" t="s">
        <v>193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198</v>
      </c>
      <c r="H6" s="5" t="s">
        <v>199</v>
      </c>
    </row>
    <row r="7" spans="2:8" ht="15" customHeight="1" x14ac:dyDescent="0.25">
      <c r="B7" s="23" t="s">
        <v>200</v>
      </c>
      <c r="C7" s="23" t="s">
        <v>201</v>
      </c>
      <c r="D7" s="10" t="s">
        <v>202</v>
      </c>
      <c r="E7" s="23"/>
      <c r="F7" s="34"/>
      <c r="G7" s="23"/>
      <c r="H7" s="23"/>
    </row>
    <row r="8" spans="2:8" ht="15" customHeight="1" x14ac:dyDescent="0.25">
      <c r="B8" s="26" t="s">
        <v>203</v>
      </c>
      <c r="C8" s="26" t="s">
        <v>204</v>
      </c>
      <c r="D8" s="13" t="s">
        <v>205</v>
      </c>
      <c r="E8" s="26"/>
      <c r="F8" s="35"/>
      <c r="G8" s="26"/>
      <c r="H8" s="26"/>
    </row>
    <row r="9" spans="2:8" ht="15" customHeight="1" x14ac:dyDescent="0.25">
      <c r="B9" s="23" t="s">
        <v>206</v>
      </c>
      <c r="C9" s="23" t="s">
        <v>207</v>
      </c>
      <c r="D9" s="10" t="s">
        <v>208</v>
      </c>
      <c r="E9" s="23"/>
      <c r="F9" s="34"/>
      <c r="G9" s="23"/>
      <c r="H9" s="23"/>
    </row>
    <row r="10" spans="2:8" ht="15" customHeight="1" x14ac:dyDescent="0.25">
      <c r="B10" s="26" t="s">
        <v>209</v>
      </c>
      <c r="C10" s="26" t="s">
        <v>210</v>
      </c>
      <c r="D10" s="13" t="s">
        <v>211</v>
      </c>
      <c r="E10" s="26"/>
      <c r="F10" s="35"/>
      <c r="G10" s="26"/>
      <c r="H10" s="26"/>
    </row>
    <row r="11" spans="2:8" ht="15" customHeight="1" x14ac:dyDescent="0.25">
      <c r="B11" s="23" t="s">
        <v>212</v>
      </c>
      <c r="C11" s="23" t="s">
        <v>213</v>
      </c>
      <c r="D11" s="10" t="s">
        <v>214</v>
      </c>
      <c r="E11" s="23"/>
      <c r="F11" s="34"/>
      <c r="G11" s="23"/>
      <c r="H11" s="23"/>
    </row>
    <row r="12" spans="2:8" ht="20.25" customHeight="1" x14ac:dyDescent="0.25">
      <c r="B12" s="26" t="s">
        <v>215</v>
      </c>
      <c r="C12" s="26" t="s">
        <v>216</v>
      </c>
      <c r="D12" s="13" t="s">
        <v>217</v>
      </c>
      <c r="E12" s="26"/>
      <c r="F12" s="35"/>
      <c r="G12" s="26"/>
      <c r="H12" s="26"/>
    </row>
    <row r="13" spans="2:8" ht="20.25" customHeight="1" x14ac:dyDescent="0.25">
      <c r="B13" s="23" t="s">
        <v>218</v>
      </c>
      <c r="C13" s="23" t="s">
        <v>219</v>
      </c>
      <c r="D13" s="10" t="s">
        <v>220</v>
      </c>
      <c r="E13" s="23"/>
      <c r="F13" s="34"/>
      <c r="G13" s="23"/>
      <c r="H13" s="23"/>
    </row>
    <row r="14" spans="2:8" ht="20.25" customHeight="1" x14ac:dyDescent="0.25">
      <c r="B14" s="26" t="s">
        <v>221</v>
      </c>
      <c r="C14" s="26" t="s">
        <v>222</v>
      </c>
      <c r="D14" s="13" t="s">
        <v>223</v>
      </c>
      <c r="E14" s="26"/>
      <c r="F14" s="35"/>
      <c r="G14" s="26"/>
      <c r="H14" s="26"/>
    </row>
    <row r="15" spans="2:8" ht="15" customHeight="1" x14ac:dyDescent="0.25">
      <c r="B15" s="23" t="s">
        <v>224</v>
      </c>
      <c r="C15" s="23" t="s">
        <v>225</v>
      </c>
      <c r="D15" s="10" t="s">
        <v>226</v>
      </c>
      <c r="E15" s="23"/>
      <c r="F15" s="34"/>
      <c r="G15" s="23"/>
      <c r="H15" s="23"/>
    </row>
    <row r="16" spans="2:8" ht="15" customHeight="1" x14ac:dyDescent="0.25">
      <c r="B16" s="26" t="s">
        <v>227</v>
      </c>
      <c r="C16" s="26" t="s">
        <v>228</v>
      </c>
      <c r="D16" s="13" t="s">
        <v>229</v>
      </c>
      <c r="E16" s="26"/>
      <c r="F16" s="35"/>
      <c r="G16" s="26"/>
      <c r="H16" s="26"/>
    </row>
    <row r="17" spans="2:8" ht="15" customHeight="1" x14ac:dyDescent="0.25">
      <c r="B17" s="23" t="s">
        <v>230</v>
      </c>
      <c r="C17" s="23" t="s">
        <v>231</v>
      </c>
      <c r="D17" s="10" t="s">
        <v>232</v>
      </c>
      <c r="E17" s="23"/>
      <c r="F17" s="34"/>
      <c r="G17" s="23"/>
      <c r="H17" s="23"/>
    </row>
    <row r="18" spans="2:8" ht="15" customHeight="1" x14ac:dyDescent="0.25">
      <c r="B18" s="26" t="s">
        <v>233</v>
      </c>
      <c r="C18" s="26" t="s">
        <v>234</v>
      </c>
      <c r="D18" s="13" t="s">
        <v>235</v>
      </c>
      <c r="E18" s="26"/>
      <c r="F18" s="35"/>
      <c r="G18" s="26"/>
      <c r="H18" s="26"/>
    </row>
    <row r="19" spans="2:8" ht="15" customHeight="1" x14ac:dyDescent="0.25">
      <c r="B19" s="23" t="s">
        <v>236</v>
      </c>
      <c r="C19" s="23" t="s">
        <v>237</v>
      </c>
      <c r="D19" s="10" t="s">
        <v>238</v>
      </c>
      <c r="E19" s="23"/>
      <c r="F19" s="34"/>
      <c r="G19" s="23"/>
      <c r="H19" s="23"/>
    </row>
    <row r="20" spans="2:8" ht="15" customHeight="1" x14ac:dyDescent="0.25">
      <c r="B20" s="26" t="s">
        <v>239</v>
      </c>
      <c r="C20" s="26" t="s">
        <v>240</v>
      </c>
      <c r="D20" s="13" t="s">
        <v>241</v>
      </c>
      <c r="E20" s="26"/>
      <c r="F20" s="35"/>
      <c r="G20" s="26"/>
      <c r="H20" s="26"/>
    </row>
    <row r="21" spans="2:8" ht="15" customHeight="1" x14ac:dyDescent="0.25">
      <c r="B21" s="26"/>
      <c r="C21" s="26"/>
      <c r="D21" s="13"/>
      <c r="E21" s="26"/>
      <c r="F21" s="35"/>
      <c r="G21" s="26"/>
      <c r="H21" s="26"/>
    </row>
    <row r="22" spans="2:8" ht="15" customHeight="1" x14ac:dyDescent="0.25">
      <c r="B22" s="26"/>
      <c r="C22" s="26"/>
      <c r="D22" s="13"/>
      <c r="E22" s="26"/>
      <c r="F22" s="35"/>
      <c r="G22" s="26"/>
      <c r="H22" s="26"/>
    </row>
    <row r="23" spans="2:8" ht="15" customHeight="1" x14ac:dyDescent="0.25">
      <c r="B23" s="26"/>
      <c r="C23" s="26"/>
      <c r="D23" s="13"/>
      <c r="E23" s="26"/>
      <c r="F23" s="35"/>
      <c r="G23" s="26"/>
      <c r="H23" s="26"/>
    </row>
    <row r="24" spans="2:8" ht="15" customHeight="1" x14ac:dyDescent="0.25">
      <c r="B24" s="26"/>
      <c r="C24" s="26"/>
      <c r="D24" s="13"/>
      <c r="E24" s="26"/>
      <c r="F24" s="35"/>
      <c r="G24" s="26"/>
      <c r="H24" s="26"/>
    </row>
  </sheetData>
  <mergeCells count="2">
    <mergeCell ref="B3:H3"/>
    <mergeCell ref="B2:H2"/>
  </mergeCells>
  <conditionalFormatting sqref="H7:H24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E7:E24 G7:G24" xr:uid="{00000000-0002-0000-0500-000000000000}">
      <formula1>"Y,N"</formula1>
      <formula2>0</formula2>
    </dataValidation>
    <dataValidation type="list" allowBlank="1" sqref="H7:H24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6"/>
  <sheetViews>
    <sheetView showGridLines="0" topLeftCell="A11" zoomScaleNormal="100" workbookViewId="0">
      <selection activeCell="C23" sqref="C23:C26"/>
    </sheetView>
  </sheetViews>
  <sheetFormatPr defaultColWidth="8.7109375" defaultRowHeight="15" x14ac:dyDescent="0.25"/>
  <cols>
    <col min="1" max="1" width="2" customWidth="1"/>
    <col min="2" max="2" width="4" customWidth="1"/>
    <col min="3" max="3" width="10" customWidth="1"/>
    <col min="4" max="4" width="23.7109375" customWidth="1"/>
    <col min="5" max="5" width="20.28515625" customWidth="1"/>
    <col min="6" max="11" width="14" customWidth="1"/>
    <col min="12" max="12" width="12" customWidth="1"/>
    <col min="13" max="13" width="30" customWidth="1"/>
  </cols>
  <sheetData>
    <row r="2" spans="2:13" ht="21.75" customHeight="1" x14ac:dyDescent="0.25">
      <c r="B2" s="40" t="s">
        <v>242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2:13" ht="15" customHeight="1" x14ac:dyDescent="0.25">
      <c r="B3" s="61" t="s">
        <v>243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5" spans="2:13" ht="26.25" thickBot="1" x14ac:dyDescent="0.3">
      <c r="B5" s="5" t="s">
        <v>124</v>
      </c>
      <c r="C5" s="5" t="s">
        <v>193</v>
      </c>
      <c r="D5" s="5" t="s">
        <v>244</v>
      </c>
      <c r="E5" s="5" t="s">
        <v>245</v>
      </c>
      <c r="F5" s="5" t="s">
        <v>246</v>
      </c>
      <c r="G5" s="5" t="s">
        <v>247</v>
      </c>
      <c r="H5" s="5" t="s">
        <v>248</v>
      </c>
      <c r="I5" s="5" t="s">
        <v>249</v>
      </c>
      <c r="J5" s="5" t="s">
        <v>250</v>
      </c>
      <c r="K5" s="5" t="s">
        <v>251</v>
      </c>
      <c r="L5" s="5" t="s">
        <v>199</v>
      </c>
      <c r="M5" s="5" t="s">
        <v>9</v>
      </c>
    </row>
    <row r="6" spans="2:13" ht="15" customHeight="1" x14ac:dyDescent="0.25">
      <c r="B6" s="21">
        <v>1</v>
      </c>
      <c r="C6" s="4"/>
      <c r="D6" s="4"/>
      <c r="E6" s="4"/>
      <c r="F6" s="27"/>
      <c r="G6" s="27"/>
      <c r="H6" s="28" t="str">
        <f t="shared" ref="H6:H21" si="0">IFERROR(IF(OR(F6="",G6=""),"",(G6-F6)/F6*100),"")</f>
        <v/>
      </c>
      <c r="I6" s="27"/>
      <c r="J6" s="27"/>
      <c r="K6" s="28" t="str">
        <f t="shared" ref="K6:K21" si="1">IFERROR(IF(OR(I6="",J6=""),"",(J6-I6)/I6*100),"")</f>
        <v/>
      </c>
      <c r="L6" s="21" t="str">
        <f t="shared" ref="L6:L21" si="2">IF(AND(H6="",K6=""),"",IF(OR(AND(H6&lt;&gt;"",ABS(H6)&gt;TolPickup_pct),AND(K6&lt;&gt;"",ABS(K6)&gt;TolTime_pct)),"FAIL","PASS"))</f>
        <v/>
      </c>
      <c r="M6" s="4"/>
    </row>
    <row r="7" spans="2:13" ht="15" customHeight="1" x14ac:dyDescent="0.25">
      <c r="B7" s="24">
        <v>2</v>
      </c>
      <c r="C7" s="18"/>
      <c r="D7" s="18"/>
      <c r="E7" s="18"/>
      <c r="F7" s="30"/>
      <c r="G7" s="30"/>
      <c r="H7" s="32" t="str">
        <f t="shared" si="0"/>
        <v/>
      </c>
      <c r="I7" s="30"/>
      <c r="J7" s="30"/>
      <c r="K7" s="32" t="str">
        <f t="shared" si="1"/>
        <v/>
      </c>
      <c r="L7" s="24" t="str">
        <f t="shared" si="2"/>
        <v/>
      </c>
      <c r="M7" s="18"/>
    </row>
    <row r="8" spans="2:13" ht="15" customHeight="1" x14ac:dyDescent="0.25">
      <c r="B8" s="21">
        <v>3</v>
      </c>
      <c r="C8" s="4"/>
      <c r="D8" s="4"/>
      <c r="E8" s="4"/>
      <c r="F8" s="27"/>
      <c r="G8" s="27"/>
      <c r="H8" s="28" t="str">
        <f t="shared" si="0"/>
        <v/>
      </c>
      <c r="I8" s="27"/>
      <c r="J8" s="27"/>
      <c r="K8" s="28" t="str">
        <f t="shared" si="1"/>
        <v/>
      </c>
      <c r="L8" s="21" t="str">
        <f t="shared" si="2"/>
        <v/>
      </c>
      <c r="M8" s="4"/>
    </row>
    <row r="9" spans="2:13" ht="15" customHeight="1" x14ac:dyDescent="0.25">
      <c r="B9" s="24">
        <v>4</v>
      </c>
      <c r="C9" s="18"/>
      <c r="D9" s="18"/>
      <c r="E9" s="18"/>
      <c r="F9" s="30"/>
      <c r="G9" s="30"/>
      <c r="H9" s="32" t="str">
        <f t="shared" si="0"/>
        <v/>
      </c>
      <c r="I9" s="30"/>
      <c r="J9" s="30"/>
      <c r="K9" s="32" t="str">
        <f t="shared" si="1"/>
        <v/>
      </c>
      <c r="L9" s="24" t="str">
        <f t="shared" si="2"/>
        <v/>
      </c>
      <c r="M9" s="18"/>
    </row>
    <row r="10" spans="2:13" ht="15" customHeight="1" x14ac:dyDescent="0.25">
      <c r="B10" s="21">
        <v>5</v>
      </c>
      <c r="C10" s="4"/>
      <c r="D10" s="4"/>
      <c r="E10" s="4"/>
      <c r="F10" s="27"/>
      <c r="G10" s="27"/>
      <c r="H10" s="28" t="str">
        <f t="shared" si="0"/>
        <v/>
      </c>
      <c r="I10" s="27"/>
      <c r="J10" s="27"/>
      <c r="K10" s="28" t="str">
        <f t="shared" si="1"/>
        <v/>
      </c>
      <c r="L10" s="21" t="str">
        <f t="shared" si="2"/>
        <v/>
      </c>
      <c r="M10" s="4"/>
    </row>
    <row r="11" spans="2:13" ht="15" customHeight="1" x14ac:dyDescent="0.25">
      <c r="B11" s="24">
        <v>6</v>
      </c>
      <c r="C11" s="18"/>
      <c r="D11" s="18"/>
      <c r="E11" s="18"/>
      <c r="F11" s="30"/>
      <c r="G11" s="30"/>
      <c r="H11" s="32" t="str">
        <f t="shared" si="0"/>
        <v/>
      </c>
      <c r="I11" s="30"/>
      <c r="J11" s="30"/>
      <c r="K11" s="32" t="str">
        <f t="shared" si="1"/>
        <v/>
      </c>
      <c r="L11" s="24" t="str">
        <f t="shared" si="2"/>
        <v/>
      </c>
      <c r="M11" s="18"/>
    </row>
    <row r="12" spans="2:13" ht="15" customHeight="1" x14ac:dyDescent="0.25">
      <c r="B12" s="21">
        <v>7</v>
      </c>
      <c r="C12" s="4"/>
      <c r="D12" s="4"/>
      <c r="E12" s="4"/>
      <c r="F12" s="27"/>
      <c r="G12" s="27"/>
      <c r="H12" s="28" t="str">
        <f t="shared" si="0"/>
        <v/>
      </c>
      <c r="I12" s="27"/>
      <c r="J12" s="27"/>
      <c r="K12" s="28" t="str">
        <f t="shared" si="1"/>
        <v/>
      </c>
      <c r="L12" s="21" t="str">
        <f t="shared" si="2"/>
        <v/>
      </c>
      <c r="M12" s="4"/>
    </row>
    <row r="13" spans="2:13" ht="15" customHeight="1" x14ac:dyDescent="0.25">
      <c r="B13" s="24">
        <v>8</v>
      </c>
      <c r="C13" s="18"/>
      <c r="D13" s="18"/>
      <c r="E13" s="18"/>
      <c r="F13" s="30"/>
      <c r="G13" s="30"/>
      <c r="H13" s="32" t="str">
        <f t="shared" si="0"/>
        <v/>
      </c>
      <c r="I13" s="30"/>
      <c r="J13" s="30"/>
      <c r="K13" s="32" t="str">
        <f t="shared" si="1"/>
        <v/>
      </c>
      <c r="L13" s="24" t="str">
        <f t="shared" si="2"/>
        <v/>
      </c>
      <c r="M13" s="18"/>
    </row>
    <row r="14" spans="2:13" ht="15" customHeight="1" x14ac:dyDescent="0.25">
      <c r="B14" s="21">
        <v>9</v>
      </c>
      <c r="C14" s="4"/>
      <c r="D14" s="4"/>
      <c r="E14" s="4"/>
      <c r="F14" s="27"/>
      <c r="G14" s="27"/>
      <c r="H14" s="28" t="str">
        <f t="shared" si="0"/>
        <v/>
      </c>
      <c r="I14" s="27"/>
      <c r="J14" s="27"/>
      <c r="K14" s="28" t="str">
        <f t="shared" si="1"/>
        <v/>
      </c>
      <c r="L14" s="21" t="str">
        <f t="shared" si="2"/>
        <v/>
      </c>
      <c r="M14" s="4"/>
    </row>
    <row r="15" spans="2:13" ht="15" customHeight="1" x14ac:dyDescent="0.25">
      <c r="B15" s="24">
        <v>10</v>
      </c>
      <c r="C15" s="18"/>
      <c r="D15" s="18"/>
      <c r="E15" s="18"/>
      <c r="F15" s="30"/>
      <c r="G15" s="30"/>
      <c r="H15" s="32" t="str">
        <f t="shared" si="0"/>
        <v/>
      </c>
      <c r="I15" s="30"/>
      <c r="J15" s="30"/>
      <c r="K15" s="32" t="str">
        <f t="shared" si="1"/>
        <v/>
      </c>
      <c r="L15" s="24" t="str">
        <f t="shared" si="2"/>
        <v/>
      </c>
      <c r="M15" s="18"/>
    </row>
    <row r="16" spans="2:13" ht="15" customHeight="1" x14ac:dyDescent="0.25">
      <c r="B16" s="21">
        <v>11</v>
      </c>
      <c r="C16" s="4"/>
      <c r="D16" s="4"/>
      <c r="E16" s="4"/>
      <c r="F16" s="27"/>
      <c r="G16" s="27"/>
      <c r="H16" s="28" t="str">
        <f t="shared" si="0"/>
        <v/>
      </c>
      <c r="I16" s="27"/>
      <c r="J16" s="27"/>
      <c r="K16" s="28" t="str">
        <f t="shared" si="1"/>
        <v/>
      </c>
      <c r="L16" s="21" t="str">
        <f t="shared" si="2"/>
        <v/>
      </c>
      <c r="M16" s="4"/>
    </row>
    <row r="17" spans="2:13" ht="15" customHeight="1" x14ac:dyDescent="0.25">
      <c r="B17" s="24">
        <v>12</v>
      </c>
      <c r="C17" s="18"/>
      <c r="D17" s="18"/>
      <c r="E17" s="18"/>
      <c r="F17" s="30"/>
      <c r="G17" s="30"/>
      <c r="H17" s="32" t="str">
        <f t="shared" si="0"/>
        <v/>
      </c>
      <c r="I17" s="30"/>
      <c r="J17" s="30"/>
      <c r="K17" s="32" t="str">
        <f t="shared" si="1"/>
        <v/>
      </c>
      <c r="L17" s="24" t="str">
        <f t="shared" si="2"/>
        <v/>
      </c>
      <c r="M17" s="18"/>
    </row>
    <row r="18" spans="2:13" ht="15" customHeight="1" x14ac:dyDescent="0.25">
      <c r="B18" s="21">
        <v>13</v>
      </c>
      <c r="C18" s="4"/>
      <c r="D18" s="4"/>
      <c r="E18" s="4"/>
      <c r="F18" s="27"/>
      <c r="G18" s="27"/>
      <c r="H18" s="28" t="str">
        <f t="shared" si="0"/>
        <v/>
      </c>
      <c r="I18" s="27"/>
      <c r="J18" s="27"/>
      <c r="K18" s="28" t="str">
        <f t="shared" si="1"/>
        <v/>
      </c>
      <c r="L18" s="21" t="str">
        <f t="shared" si="2"/>
        <v/>
      </c>
      <c r="M18" s="4"/>
    </row>
    <row r="19" spans="2:13" ht="15" customHeight="1" x14ac:dyDescent="0.25">
      <c r="B19" s="24">
        <v>14</v>
      </c>
      <c r="C19" s="18"/>
      <c r="D19" s="18"/>
      <c r="E19" s="18"/>
      <c r="F19" s="30"/>
      <c r="G19" s="30"/>
      <c r="H19" s="32" t="str">
        <f t="shared" si="0"/>
        <v/>
      </c>
      <c r="I19" s="30"/>
      <c r="J19" s="30"/>
      <c r="K19" s="32" t="str">
        <f t="shared" si="1"/>
        <v/>
      </c>
      <c r="L19" s="24" t="str">
        <f t="shared" si="2"/>
        <v/>
      </c>
      <c r="M19" s="18"/>
    </row>
    <row r="20" spans="2:13" ht="15" customHeight="1" x14ac:dyDescent="0.25">
      <c r="B20" s="21">
        <v>15</v>
      </c>
      <c r="C20" s="4"/>
      <c r="D20" s="4"/>
      <c r="E20" s="4"/>
      <c r="F20" s="27"/>
      <c r="G20" s="27"/>
      <c r="H20" s="28" t="str">
        <f t="shared" si="0"/>
        <v/>
      </c>
      <c r="I20" s="27"/>
      <c r="J20" s="27"/>
      <c r="K20" s="28" t="str">
        <f t="shared" si="1"/>
        <v/>
      </c>
      <c r="L20" s="21" t="str">
        <f t="shared" si="2"/>
        <v/>
      </c>
      <c r="M20" s="4"/>
    </row>
    <row r="21" spans="2:13" ht="15" customHeight="1" x14ac:dyDescent="0.25">
      <c r="B21" s="24">
        <v>16</v>
      </c>
      <c r="C21" s="18"/>
      <c r="D21" s="18"/>
      <c r="E21" s="18"/>
      <c r="F21" s="30"/>
      <c r="G21" s="30"/>
      <c r="H21" s="32" t="str">
        <f t="shared" si="0"/>
        <v/>
      </c>
      <c r="I21" s="30"/>
      <c r="J21" s="30"/>
      <c r="K21" s="32" t="str">
        <f t="shared" si="1"/>
        <v/>
      </c>
      <c r="L21" s="24" t="str">
        <f t="shared" si="2"/>
        <v/>
      </c>
      <c r="M21" s="18"/>
    </row>
    <row r="23" spans="2:13" ht="15" customHeight="1" x14ac:dyDescent="0.25">
      <c r="C23" t="s">
        <v>300</v>
      </c>
    </row>
    <row r="24" spans="2:13" x14ac:dyDescent="0.25">
      <c r="C24" t="s">
        <v>301</v>
      </c>
    </row>
    <row r="25" spans="2:13" x14ac:dyDescent="0.25">
      <c r="C25" t="s">
        <v>302</v>
      </c>
    </row>
    <row r="26" spans="2:13" x14ac:dyDescent="0.25">
      <c r="C26" t="s">
        <v>303</v>
      </c>
    </row>
  </sheetData>
  <mergeCells count="2">
    <mergeCell ref="B3:M3"/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3"/>
  <sheetViews>
    <sheetView showGridLines="0" zoomScaleNormal="100" workbookViewId="0">
      <selection activeCell="C36" sqref="C36"/>
    </sheetView>
  </sheetViews>
  <sheetFormatPr defaultColWidth="8.7109375" defaultRowHeight="15" x14ac:dyDescent="0.2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40" t="s">
        <v>252</v>
      </c>
      <c r="C2" s="41"/>
      <c r="D2" s="41"/>
      <c r="E2" s="41"/>
      <c r="F2" s="41"/>
    </row>
    <row r="4" spans="2:6" ht="21.75" customHeight="1" x14ac:dyDescent="0.25">
      <c r="B4" s="47" t="s">
        <v>253</v>
      </c>
      <c r="C4" s="41"/>
      <c r="D4" s="41"/>
      <c r="E4" s="41"/>
      <c r="F4" s="41"/>
    </row>
    <row r="5" spans="2:6" ht="19.5" customHeight="1" x14ac:dyDescent="0.25">
      <c r="B5" s="5" t="s">
        <v>124</v>
      </c>
      <c r="C5" s="5" t="s">
        <v>125</v>
      </c>
      <c r="D5" s="5" t="s">
        <v>8</v>
      </c>
      <c r="E5" s="5" t="s">
        <v>126</v>
      </c>
      <c r="F5" s="5" t="s">
        <v>10</v>
      </c>
    </row>
    <row r="6" spans="2:6" ht="19.5" customHeight="1" x14ac:dyDescent="0.25">
      <c r="B6" s="21">
        <v>1</v>
      </c>
      <c r="C6" s="22" t="s">
        <v>254</v>
      </c>
      <c r="D6" s="23"/>
      <c r="E6" s="4"/>
      <c r="F6" s="23"/>
    </row>
    <row r="7" spans="2:6" ht="19.5" customHeight="1" x14ac:dyDescent="0.25">
      <c r="B7" s="24">
        <v>2</v>
      </c>
      <c r="C7" s="25" t="s">
        <v>255</v>
      </c>
      <c r="D7" s="26"/>
      <c r="E7" s="18"/>
      <c r="F7" s="26"/>
    </row>
    <row r="8" spans="2:6" ht="19.5" customHeight="1" x14ac:dyDescent="0.25">
      <c r="B8" s="21">
        <v>3</v>
      </c>
      <c r="C8" s="22" t="s">
        <v>256</v>
      </c>
      <c r="D8" s="23"/>
      <c r="E8" s="4"/>
      <c r="F8" s="23"/>
    </row>
    <row r="9" spans="2:6" ht="19.5" customHeight="1" x14ac:dyDescent="0.25">
      <c r="B9" s="24">
        <v>4</v>
      </c>
      <c r="C9" s="25" t="s">
        <v>257</v>
      </c>
      <c r="D9" s="26"/>
      <c r="E9" s="18"/>
      <c r="F9" s="26"/>
    </row>
    <row r="10" spans="2:6" ht="19.5" customHeight="1" x14ac:dyDescent="0.25">
      <c r="B10" s="21">
        <v>5</v>
      </c>
      <c r="C10" s="22" t="s">
        <v>258</v>
      </c>
      <c r="D10" s="23"/>
      <c r="E10" s="4"/>
      <c r="F10" s="23"/>
    </row>
    <row r="11" spans="2:6" ht="19.5" customHeight="1" x14ac:dyDescent="0.25">
      <c r="B11" s="24">
        <v>6</v>
      </c>
      <c r="C11" s="25" t="s">
        <v>259</v>
      </c>
      <c r="D11" s="26"/>
      <c r="E11" s="18"/>
      <c r="F11" s="26"/>
    </row>
    <row r="13" spans="2:6" ht="21.75" customHeight="1" x14ac:dyDescent="0.25">
      <c r="B13" s="47" t="s">
        <v>260</v>
      </c>
      <c r="C13" s="41"/>
      <c r="D13" s="41"/>
      <c r="E13" s="41"/>
      <c r="F13" s="41"/>
    </row>
    <row r="14" spans="2:6" ht="19.5" customHeight="1" x14ac:dyDescent="0.25">
      <c r="B14" s="5" t="s">
        <v>124</v>
      </c>
      <c r="C14" s="5" t="s">
        <v>125</v>
      </c>
      <c r="D14" s="5" t="s">
        <v>8</v>
      </c>
      <c r="E14" s="5" t="s">
        <v>126</v>
      </c>
      <c r="F14" s="5" t="s">
        <v>10</v>
      </c>
    </row>
    <row r="15" spans="2:6" ht="19.5" customHeight="1" x14ac:dyDescent="0.25">
      <c r="B15" s="21">
        <v>7</v>
      </c>
      <c r="C15" s="22" t="s">
        <v>261</v>
      </c>
      <c r="D15" s="23"/>
      <c r="E15" s="4"/>
      <c r="F15" s="23"/>
    </row>
    <row r="16" spans="2:6" ht="19.5" customHeight="1" x14ac:dyDescent="0.25">
      <c r="B16" s="24">
        <v>8</v>
      </c>
      <c r="C16" s="25" t="s">
        <v>262</v>
      </c>
      <c r="D16" s="26"/>
      <c r="E16" s="18"/>
      <c r="F16" s="26"/>
    </row>
    <row r="17" spans="2:6" ht="19.5" customHeight="1" x14ac:dyDescent="0.25">
      <c r="B17" s="21">
        <v>9</v>
      </c>
      <c r="C17" s="22" t="s">
        <v>263</v>
      </c>
      <c r="D17" s="23"/>
      <c r="E17" s="4"/>
      <c r="F17" s="23"/>
    </row>
    <row r="18" spans="2:6" ht="19.5" customHeight="1" x14ac:dyDescent="0.25">
      <c r="B18" s="24">
        <v>10</v>
      </c>
      <c r="C18" s="25" t="s">
        <v>264</v>
      </c>
      <c r="D18" s="26"/>
      <c r="E18" s="18"/>
      <c r="F18" s="26"/>
    </row>
    <row r="20" spans="2:6" ht="21.75" customHeight="1" x14ac:dyDescent="0.25">
      <c r="B20" s="47" t="s">
        <v>265</v>
      </c>
      <c r="C20" s="41"/>
      <c r="D20" s="41"/>
      <c r="E20" s="41"/>
      <c r="F20" s="41"/>
    </row>
    <row r="21" spans="2:6" ht="19.5" customHeight="1" x14ac:dyDescent="0.25">
      <c r="B21" s="5" t="s">
        <v>124</v>
      </c>
      <c r="C21" s="5" t="s">
        <v>125</v>
      </c>
      <c r="D21" s="5" t="s">
        <v>8</v>
      </c>
      <c r="E21" s="5" t="s">
        <v>126</v>
      </c>
      <c r="F21" s="5" t="s">
        <v>10</v>
      </c>
    </row>
    <row r="22" spans="2:6" ht="19.5" customHeight="1" x14ac:dyDescent="0.25">
      <c r="B22" s="21">
        <v>11</v>
      </c>
      <c r="C22" s="22" t="s">
        <v>266</v>
      </c>
      <c r="D22" s="23"/>
      <c r="E22" s="4"/>
      <c r="F22" s="23"/>
    </row>
    <row r="23" spans="2:6" ht="19.5" customHeight="1" x14ac:dyDescent="0.25">
      <c r="B23" s="24">
        <v>12</v>
      </c>
      <c r="C23" s="25" t="s">
        <v>267</v>
      </c>
      <c r="D23" s="26"/>
      <c r="E23" s="18"/>
      <c r="F23" s="26"/>
    </row>
    <row r="24" spans="2:6" ht="19.5" customHeight="1" x14ac:dyDescent="0.25">
      <c r="B24" s="21">
        <v>13</v>
      </c>
      <c r="C24" s="22" t="s">
        <v>268</v>
      </c>
      <c r="D24" s="23"/>
      <c r="E24" s="4"/>
      <c r="F24" s="23"/>
    </row>
    <row r="25" spans="2:6" ht="19.5" customHeight="1" x14ac:dyDescent="0.25">
      <c r="B25" s="24">
        <v>14</v>
      </c>
      <c r="C25" s="25" t="s">
        <v>269</v>
      </c>
      <c r="D25" s="26"/>
      <c r="E25" s="18"/>
      <c r="F25" s="26"/>
    </row>
    <row r="27" spans="2:6" ht="21.75" customHeight="1" x14ac:dyDescent="0.25">
      <c r="B27" s="47" t="s">
        <v>270</v>
      </c>
      <c r="C27" s="41"/>
      <c r="D27" s="41"/>
      <c r="E27" s="41"/>
      <c r="F27" s="41"/>
    </row>
    <row r="28" spans="2:6" ht="19.5" customHeight="1" x14ac:dyDescent="0.25">
      <c r="B28" s="5" t="s">
        <v>124</v>
      </c>
      <c r="C28" s="5" t="s">
        <v>125</v>
      </c>
      <c r="D28" s="5" t="s">
        <v>8</v>
      </c>
      <c r="E28" s="5" t="s">
        <v>126</v>
      </c>
      <c r="F28" s="5" t="s">
        <v>10</v>
      </c>
    </row>
    <row r="29" spans="2:6" ht="19.5" customHeight="1" x14ac:dyDescent="0.25">
      <c r="B29" s="21">
        <v>15</v>
      </c>
      <c r="C29" s="22" t="s">
        <v>271</v>
      </c>
      <c r="D29" s="23"/>
      <c r="E29" s="4"/>
      <c r="F29" s="23"/>
    </row>
    <row r="30" spans="2:6" ht="19.5" customHeight="1" x14ac:dyDescent="0.25">
      <c r="B30" s="24">
        <v>16</v>
      </c>
      <c r="C30" s="25" t="s">
        <v>272</v>
      </c>
      <c r="D30" s="26"/>
      <c r="E30" s="18"/>
      <c r="F30" s="26"/>
    </row>
    <row r="31" spans="2:6" ht="19.5" customHeight="1" x14ac:dyDescent="0.25">
      <c r="B31" s="21">
        <v>17</v>
      </c>
      <c r="C31" s="22" t="s">
        <v>273</v>
      </c>
      <c r="D31" s="23"/>
      <c r="E31" s="4"/>
      <c r="F31" s="23"/>
    </row>
    <row r="32" spans="2:6" ht="19.5" customHeight="1" x14ac:dyDescent="0.25">
      <c r="B32" s="24">
        <v>18</v>
      </c>
      <c r="C32" s="25" t="s">
        <v>274</v>
      </c>
      <c r="D32" s="26"/>
      <c r="E32" s="18"/>
      <c r="F32" s="26"/>
    </row>
    <row r="33" spans="2:6" ht="19.5" customHeight="1" x14ac:dyDescent="0.25">
      <c r="B33" s="21">
        <v>19</v>
      </c>
      <c r="C33" s="22" t="s">
        <v>275</v>
      </c>
      <c r="D33" s="23"/>
      <c r="E33" s="4"/>
      <c r="F33" s="23"/>
    </row>
    <row r="34" spans="2:6" ht="19.5" customHeight="1" x14ac:dyDescent="0.25">
      <c r="B34" s="24">
        <v>20</v>
      </c>
      <c r="C34" s="25" t="s">
        <v>276</v>
      </c>
      <c r="D34" s="26"/>
      <c r="E34" s="18"/>
      <c r="F34" s="26"/>
    </row>
    <row r="35" spans="2:6" ht="19.5" customHeight="1" x14ac:dyDescent="0.25">
      <c r="B35" s="21">
        <v>21</v>
      </c>
      <c r="C35" s="22" t="s">
        <v>277</v>
      </c>
      <c r="D35" s="23"/>
      <c r="E35" s="4"/>
      <c r="F35" s="23"/>
    </row>
    <row r="36" spans="2:6" ht="19.5" customHeight="1" x14ac:dyDescent="0.25">
      <c r="B36" s="24">
        <v>22</v>
      </c>
      <c r="C36" s="25" t="s">
        <v>278</v>
      </c>
      <c r="D36" s="26"/>
      <c r="E36" s="18"/>
      <c r="F36" s="26"/>
    </row>
    <row r="37" spans="2:6" ht="19.5" customHeight="1" x14ac:dyDescent="0.25">
      <c r="B37" s="21">
        <v>23</v>
      </c>
      <c r="C37" s="22" t="s">
        <v>279</v>
      </c>
      <c r="D37" s="23"/>
      <c r="E37" s="4"/>
      <c r="F37" s="23"/>
    </row>
    <row r="39" spans="2:6" ht="21.75" customHeight="1" x14ac:dyDescent="0.25">
      <c r="B39" s="47" t="s">
        <v>280</v>
      </c>
      <c r="C39" s="41"/>
      <c r="D39" s="41"/>
      <c r="E39" s="41"/>
      <c r="F39" s="41"/>
    </row>
    <row r="40" spans="2:6" ht="19.5" customHeight="1" x14ac:dyDescent="0.25">
      <c r="B40" s="5" t="s">
        <v>124</v>
      </c>
      <c r="C40" s="5" t="s">
        <v>125</v>
      </c>
      <c r="D40" s="5" t="s">
        <v>8</v>
      </c>
      <c r="E40" s="5" t="s">
        <v>126</v>
      </c>
      <c r="F40" s="5" t="s">
        <v>10</v>
      </c>
    </row>
    <row r="41" spans="2:6" ht="19.5" customHeight="1" x14ac:dyDescent="0.25">
      <c r="B41" s="21">
        <v>24</v>
      </c>
      <c r="C41" s="22" t="s">
        <v>281</v>
      </c>
      <c r="D41" s="23"/>
      <c r="E41" s="4"/>
      <c r="F41" s="23"/>
    </row>
    <row r="42" spans="2:6" ht="19.5" customHeight="1" x14ac:dyDescent="0.25">
      <c r="B42" s="24">
        <v>25</v>
      </c>
      <c r="C42" s="25" t="s">
        <v>282</v>
      </c>
      <c r="D42" s="26"/>
      <c r="E42" s="18"/>
      <c r="F42" s="26"/>
    </row>
    <row r="43" spans="2:6" ht="19.5" customHeight="1" x14ac:dyDescent="0.25">
      <c r="B43" s="21">
        <v>26</v>
      </c>
      <c r="C43" s="22" t="s">
        <v>283</v>
      </c>
      <c r="D43" s="23"/>
      <c r="E43" s="4"/>
      <c r="F43" s="23"/>
    </row>
  </sheetData>
  <mergeCells count="6">
    <mergeCell ref="B4:F4"/>
    <mergeCell ref="B39:F39"/>
    <mergeCell ref="B2:F2"/>
    <mergeCell ref="B20:F20"/>
    <mergeCell ref="B27:F27"/>
    <mergeCell ref="B13:F13"/>
  </mergeCells>
  <conditionalFormatting sqref="D5:D4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11 D15:D18 D22:D25 D29:D37 D41:D43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zoomScaleNormal="100" workbookViewId="0">
      <selection activeCell="H13" sqref="H13"/>
    </sheetView>
  </sheetViews>
  <sheetFormatPr defaultColWidth="8.7109375" defaultRowHeight="15" x14ac:dyDescent="0.2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1.75" customHeight="1" x14ac:dyDescent="0.25">
      <c r="B2" s="40" t="s">
        <v>284</v>
      </c>
      <c r="C2" s="41"/>
      <c r="D2" s="41"/>
      <c r="E2" s="41"/>
    </row>
    <row r="4" spans="2:5" ht="21.75" customHeight="1" x14ac:dyDescent="0.25">
      <c r="B4" s="47" t="s">
        <v>285</v>
      </c>
      <c r="C4" s="41"/>
      <c r="D4" s="41"/>
      <c r="E4" s="41"/>
    </row>
    <row r="5" spans="2:5" ht="21.75" customHeight="1" x14ac:dyDescent="0.25">
      <c r="B5" s="5" t="s">
        <v>124</v>
      </c>
      <c r="C5" s="5" t="s">
        <v>286</v>
      </c>
      <c r="D5" s="5" t="s">
        <v>287</v>
      </c>
      <c r="E5" s="5" t="s">
        <v>288</v>
      </c>
    </row>
    <row r="6" spans="2:5" ht="15" customHeight="1" x14ac:dyDescent="0.25">
      <c r="B6" s="21">
        <v>1</v>
      </c>
      <c r="C6" s="4"/>
      <c r="D6" s="23"/>
      <c r="E6" s="23"/>
    </row>
    <row r="7" spans="2:5" ht="15" customHeight="1" x14ac:dyDescent="0.25">
      <c r="B7" s="24">
        <v>2</v>
      </c>
      <c r="C7" s="18"/>
      <c r="D7" s="26"/>
      <c r="E7" s="26"/>
    </row>
    <row r="8" spans="2:5" ht="15" customHeight="1" x14ac:dyDescent="0.25">
      <c r="B8" s="21">
        <v>3</v>
      </c>
      <c r="C8" s="4"/>
      <c r="D8" s="23"/>
      <c r="E8" s="23"/>
    </row>
    <row r="9" spans="2:5" ht="15" customHeight="1" x14ac:dyDescent="0.25">
      <c r="B9" s="24">
        <v>4</v>
      </c>
      <c r="C9" s="18"/>
      <c r="D9" s="26"/>
      <c r="E9" s="26"/>
    </row>
    <row r="10" spans="2:5" ht="15" customHeight="1" x14ac:dyDescent="0.25">
      <c r="B10" s="21">
        <v>5</v>
      </c>
      <c r="C10" s="4"/>
      <c r="D10" s="23"/>
      <c r="E10" s="23"/>
    </row>
    <row r="11" spans="2:5" ht="15" customHeight="1" x14ac:dyDescent="0.25">
      <c r="B11" s="24">
        <v>6</v>
      </c>
      <c r="C11" s="18"/>
      <c r="D11" s="26"/>
      <c r="E11" s="26"/>
    </row>
    <row r="12" spans="2:5" ht="15" customHeight="1" x14ac:dyDescent="0.25">
      <c r="B12" s="21">
        <v>7</v>
      </c>
      <c r="C12" s="4"/>
      <c r="D12" s="23"/>
      <c r="E12" s="23"/>
    </row>
    <row r="13" spans="2:5" ht="15" customHeight="1" x14ac:dyDescent="0.25">
      <c r="B13" s="24">
        <v>8</v>
      </c>
      <c r="C13" s="18"/>
      <c r="D13" s="26"/>
      <c r="E13" s="26"/>
    </row>
    <row r="16" spans="2:5" ht="21.75" customHeight="1" x14ac:dyDescent="0.25">
      <c r="B16" s="47" t="s">
        <v>289</v>
      </c>
      <c r="C16" s="41"/>
      <c r="D16" s="41"/>
      <c r="E16" s="41"/>
    </row>
    <row r="17" spans="2:5" ht="21.75" customHeight="1" x14ac:dyDescent="0.25">
      <c r="B17" s="3" t="s">
        <v>290</v>
      </c>
      <c r="C17" s="42"/>
      <c r="D17" s="43"/>
      <c r="E17" s="44"/>
    </row>
    <row r="18" spans="2:5" ht="21.75" customHeight="1" x14ac:dyDescent="0.25">
      <c r="B18" s="3" t="s">
        <v>60</v>
      </c>
      <c r="C18" s="42"/>
      <c r="D18" s="43"/>
      <c r="E18" s="44"/>
    </row>
    <row r="19" spans="2:5" ht="21.75" customHeight="1" x14ac:dyDescent="0.25">
      <c r="B19" s="3" t="s">
        <v>108</v>
      </c>
      <c r="C19" s="46"/>
      <c r="D19" s="43"/>
      <c r="E19" s="44"/>
    </row>
    <row r="20" spans="2:5" ht="21.75" customHeight="1" x14ac:dyDescent="0.25">
      <c r="B20" s="3" t="s">
        <v>291</v>
      </c>
      <c r="C20" s="42"/>
      <c r="D20" s="43"/>
      <c r="E20" s="44"/>
    </row>
    <row r="21" spans="2:5" ht="21.75" customHeight="1" x14ac:dyDescent="0.25">
      <c r="B21" s="3" t="s">
        <v>62</v>
      </c>
      <c r="C21" s="42"/>
      <c r="D21" s="43"/>
      <c r="E21" s="44"/>
    </row>
    <row r="22" spans="2:5" ht="21.75" customHeight="1" x14ac:dyDescent="0.25">
      <c r="B22" s="3" t="s">
        <v>108</v>
      </c>
      <c r="C22" s="46"/>
      <c r="D22" s="43"/>
      <c r="E22" s="44"/>
    </row>
    <row r="23" spans="2:5" ht="21.75" customHeight="1" x14ac:dyDescent="0.25">
      <c r="B23" s="3" t="s">
        <v>292</v>
      </c>
      <c r="C23" s="42"/>
      <c r="D23" s="43"/>
      <c r="E23" s="44"/>
    </row>
    <row r="24" spans="2:5" ht="21.75" customHeight="1" x14ac:dyDescent="0.25">
      <c r="B24" s="3" t="s">
        <v>293</v>
      </c>
      <c r="C24" s="42"/>
      <c r="D24" s="43"/>
      <c r="E24" s="44"/>
    </row>
    <row r="25" spans="2:5" ht="21.75" customHeight="1" x14ac:dyDescent="0.25">
      <c r="B25" s="3" t="s">
        <v>108</v>
      </c>
      <c r="C25" s="46"/>
      <c r="D25" s="43"/>
      <c r="E25" s="44"/>
    </row>
    <row r="26" spans="2:5" ht="21.75" customHeight="1" x14ac:dyDescent="0.25">
      <c r="B26" s="3" t="s">
        <v>294</v>
      </c>
      <c r="C26" s="48">
        <f>'1. Cover'!C5</f>
        <v>0</v>
      </c>
      <c r="D26" s="43"/>
      <c r="E26" s="44"/>
    </row>
    <row r="28" spans="2:5" ht="15" customHeight="1" x14ac:dyDescent="0.25">
      <c r="B28" s="45" t="s">
        <v>295</v>
      </c>
      <c r="C28" s="41"/>
      <c r="D28" s="41"/>
      <c r="E28" s="41"/>
    </row>
    <row r="29" spans="2:5" ht="15" customHeight="1" x14ac:dyDescent="0.25">
      <c r="B29" s="36" t="s">
        <v>296</v>
      </c>
      <c r="C29" s="37"/>
      <c r="D29" s="38"/>
      <c r="E29" s="39"/>
    </row>
    <row r="30" spans="2:5" ht="15" customHeight="1" x14ac:dyDescent="0.25">
      <c r="B30" s="36" t="s">
        <v>297</v>
      </c>
      <c r="C30" s="37"/>
      <c r="D30" s="38"/>
      <c r="E30" s="39"/>
    </row>
    <row r="31" spans="2:5" ht="15" customHeight="1" x14ac:dyDescent="0.25">
      <c r="B31" s="36" t="s">
        <v>298</v>
      </c>
      <c r="C31" s="37"/>
      <c r="D31" s="38"/>
      <c r="E31" s="39"/>
    </row>
    <row r="32" spans="2:5" ht="15" customHeight="1" x14ac:dyDescent="0.25">
      <c r="B32" s="36" t="s">
        <v>299</v>
      </c>
      <c r="C32" s="37"/>
      <c r="D32" s="38"/>
      <c r="E32" s="39"/>
    </row>
  </sheetData>
  <mergeCells count="18">
    <mergeCell ref="C17:E17"/>
    <mergeCell ref="C26:E26"/>
    <mergeCell ref="D32:E32"/>
    <mergeCell ref="B2:E2"/>
    <mergeCell ref="C21:E21"/>
    <mergeCell ref="D31:E31"/>
    <mergeCell ref="B28:E28"/>
    <mergeCell ref="C25:E25"/>
    <mergeCell ref="C24:E24"/>
    <mergeCell ref="D30:E30"/>
    <mergeCell ref="C19:E19"/>
    <mergeCell ref="B4:E4"/>
    <mergeCell ref="C20:E20"/>
    <mergeCell ref="C23:E23"/>
    <mergeCell ref="D29:E29"/>
    <mergeCell ref="C22:E22"/>
    <mergeCell ref="B16:E16"/>
    <mergeCell ref="C18:E18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RET615 Test Results Template&amp;R&amp;8 Page &amp;P of &amp;N</oddFooter>
    <evenFooter>&amp;L&amp;8 &amp;K1F4E79&amp;BContact Energy&amp;C&amp;8 RET615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706787F9-B3A1-4BB6-8F83-9AC453887750}"/>
</file>

<file path=customXml/itemProps2.xml><?xml version="1.0" encoding="utf-8"?>
<ds:datastoreItem xmlns:ds="http://schemas.openxmlformats.org/officeDocument/2006/customXml" ds:itemID="{6B1AB022-37B5-47E2-87B5-F28669F7B62A}"/>
</file>

<file path=customXml/itemProps3.xml><?xml version="1.0" encoding="utf-8"?>
<ds:datastoreItem xmlns:ds="http://schemas.openxmlformats.org/officeDocument/2006/customXml" ds:itemID="{B8CD8D04-05C1-4409-B69A-A2AC3208F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Ratio_CThv</vt:lpstr>
      <vt:lpstr>Ratio_CTlv</vt:lpstr>
      <vt:lpstr>Ratio_CTrefhv</vt:lpstr>
      <vt:lpstr>Ratio_VTphase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4</cp:revision>
  <dcterms:created xsi:type="dcterms:W3CDTF">2026-05-14T22:12:41Z</dcterms:created>
  <dcterms:modified xsi:type="dcterms:W3CDTF">2026-06-02T23:41:58Z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