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1" documentId="13_ncr:1_{A53F0E31-DC23-45AC-A749-148C01E87DC4}" xr6:coauthVersionLast="47" xr6:coauthVersionMax="47" xr10:uidLastSave="{807469A1-618A-47AC-8307-14170133729B}"/>
  <bookViews>
    <workbookView xWindow="1020" yWindow="510" windowWidth="24855" windowHeight="14565" tabRatio="500" firstSheet="6" activeTab="6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line">'1. Cover'!$E$46</definedName>
    <definedName name="Ratio_CTline_pri">'1. Cover'!$C$46</definedName>
    <definedName name="Ratio_CTline_sec">'1. Cover'!$D$46</definedName>
    <definedName name="Ratio_VTline">'1. Cover'!$E$44</definedName>
    <definedName name="Ratio_VTline_pri">'1. Cover'!$C$44</definedName>
    <definedName name="Ratio_VTline_sec">'1. Cover'!$D$44</definedName>
    <definedName name="Ratio_VTsync">'1. Cover'!$E$45</definedName>
    <definedName name="Ratio_VTsync_pri">'1. Cover'!$C$45</definedName>
    <definedName name="Ratio_VTsync_sec">'1. Cover'!$D$45</definedName>
    <definedName name="TolAngle_deg">'1. Cover'!$C$51</definedName>
    <definedName name="TolI_pct">'1. Cover'!$C$50</definedName>
    <definedName name="TolPickup_pct">'1. Cover'!$C$52</definedName>
    <definedName name="TolTime_pct">'1. Cover'!$C$53</definedName>
    <definedName name="TolV_pct">'1. Cover'!$C$49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7" l="1"/>
  <c r="H21" i="7"/>
  <c r="L21" i="7" s="1"/>
  <c r="K20" i="7"/>
  <c r="H20" i="7"/>
  <c r="L20" i="7" s="1"/>
  <c r="K19" i="7"/>
  <c r="H19" i="7"/>
  <c r="L19" i="7" s="1"/>
  <c r="K18" i="7"/>
  <c r="H18" i="7"/>
  <c r="L18" i="7" s="1"/>
  <c r="K17" i="7"/>
  <c r="H17" i="7"/>
  <c r="L17" i="7" s="1"/>
  <c r="K16" i="7"/>
  <c r="L16" i="7" s="1"/>
  <c r="H16" i="7"/>
  <c r="K15" i="7"/>
  <c r="H15" i="7"/>
  <c r="L15" i="7" s="1"/>
  <c r="L14" i="7"/>
  <c r="K14" i="7"/>
  <c r="H14" i="7"/>
  <c r="L13" i="7"/>
  <c r="K13" i="7"/>
  <c r="H13" i="7"/>
  <c r="L12" i="7"/>
  <c r="K12" i="7"/>
  <c r="H12" i="7"/>
  <c r="K11" i="7"/>
  <c r="H11" i="7"/>
  <c r="L11" i="7" s="1"/>
  <c r="K10" i="7"/>
  <c r="H10" i="7"/>
  <c r="L10" i="7" s="1"/>
  <c r="K9" i="7"/>
  <c r="H9" i="7"/>
  <c r="L9" i="7" s="1"/>
  <c r="K8" i="7"/>
  <c r="L8" i="7" s="1"/>
  <c r="H8" i="7"/>
  <c r="K7" i="7"/>
  <c r="L7" i="7" s="1"/>
  <c r="C57" i="1" s="1"/>
  <c r="H7" i="7"/>
  <c r="L6" i="7"/>
  <c r="K6" i="7"/>
  <c r="H6" i="7"/>
  <c r="J34" i="4"/>
  <c r="J33" i="4"/>
  <c r="J32" i="4"/>
  <c r="J31" i="4"/>
  <c r="J30" i="4"/>
  <c r="J29" i="4"/>
  <c r="J28" i="4"/>
  <c r="J27" i="4"/>
  <c r="J26" i="4"/>
  <c r="J22" i="4"/>
  <c r="F22" i="4"/>
  <c r="I22" i="4" s="1"/>
  <c r="K22" i="4" s="1"/>
  <c r="J21" i="4"/>
  <c r="F21" i="4"/>
  <c r="I21" i="4" s="1"/>
  <c r="K21" i="4" s="1"/>
  <c r="J20" i="4"/>
  <c r="F20" i="4"/>
  <c r="I20" i="4" s="1"/>
  <c r="K20" i="4" s="1"/>
  <c r="J19" i="4"/>
  <c r="F19" i="4"/>
  <c r="I19" i="4" s="1"/>
  <c r="K19" i="4" s="1"/>
  <c r="J15" i="4"/>
  <c r="F15" i="4"/>
  <c r="I15" i="4" s="1"/>
  <c r="K15" i="4" s="1"/>
  <c r="J14" i="4"/>
  <c r="F14" i="4"/>
  <c r="I14" i="4" s="1"/>
  <c r="K14" i="4" s="1"/>
  <c r="J13" i="4"/>
  <c r="F13" i="4"/>
  <c r="I13" i="4" s="1"/>
  <c r="K13" i="4" s="1"/>
  <c r="J12" i="4"/>
  <c r="F12" i="4"/>
  <c r="I12" i="4" s="1"/>
  <c r="K12" i="4" s="1"/>
  <c r="J11" i="4"/>
  <c r="F11" i="4"/>
  <c r="I11" i="4" s="1"/>
  <c r="K11" i="4" s="1"/>
  <c r="J10" i="4"/>
  <c r="F10" i="4"/>
  <c r="I10" i="4" s="1"/>
  <c r="K10" i="4" s="1"/>
  <c r="J9" i="4"/>
  <c r="F9" i="4"/>
  <c r="I9" i="4" s="1"/>
  <c r="K9" i="4" s="1"/>
  <c r="J8" i="4"/>
  <c r="F8" i="4"/>
  <c r="I8" i="4" s="1"/>
  <c r="K8" i="4" s="1"/>
  <c r="J7" i="4"/>
  <c r="F7" i="4"/>
  <c r="I7" i="4" s="1"/>
  <c r="K7" i="4" s="1"/>
  <c r="E46" i="1"/>
  <c r="F30" i="4" s="1"/>
  <c r="I30" i="4" s="1"/>
  <c r="K30" i="4" s="1"/>
  <c r="E45" i="1"/>
  <c r="E44" i="1"/>
  <c r="C26" i="9"/>
  <c r="F28" i="4" l="1"/>
  <c r="I28" i="4" s="1"/>
  <c r="K28" i="4" s="1"/>
  <c r="F32" i="4"/>
  <c r="I32" i="4" s="1"/>
  <c r="K32" i="4" s="1"/>
  <c r="F34" i="4"/>
  <c r="I34" i="4" s="1"/>
  <c r="K34" i="4" s="1"/>
  <c r="F29" i="4"/>
  <c r="I29" i="4" s="1"/>
  <c r="K29" i="4" s="1"/>
  <c r="F31" i="4"/>
  <c r="I31" i="4" s="1"/>
  <c r="K31" i="4" s="1"/>
  <c r="F33" i="4"/>
  <c r="I33" i="4" s="1"/>
  <c r="K33" i="4" s="1"/>
  <c r="F26" i="4"/>
  <c r="I26" i="4" s="1"/>
  <c r="K26" i="4" s="1"/>
  <c r="C56" i="1" s="1"/>
  <c r="C58" i="1" s="1"/>
  <c r="F27" i="4"/>
  <c r="I27" i="4" s="1"/>
  <c r="K27" i="4" s="1"/>
</calcChain>
</file>

<file path=xl/sharedStrings.xml><?xml version="1.0" encoding="utf-8"?>
<sst xmlns="http://schemas.openxmlformats.org/spreadsheetml/2006/main" count="413" uniqueCount="296">
  <si>
    <t>PROTECTION RELAY TEST RESULTS</t>
  </si>
  <si>
    <t>SEL-311L Line Current Differential &amp; Distance Relay — Live Results Template</t>
  </si>
  <si>
    <t>Test Summary &amp; Findings (filled in at end of visit)</t>
  </si>
  <si>
    <t>Overall outcome</t>
  </si>
  <si>
    <t>Test completion date</t>
  </si>
  <si>
    <t>Summary &amp; Findings</t>
  </si>
  <si>
    <t>Test Information</t>
  </si>
  <si>
    <t>Site / Power station</t>
  </si>
  <si>
    <t>Asset identifier (line / generator / unit)</t>
  </si>
  <si>
    <t>Work order / Job number</t>
  </si>
  <si>
    <t>Reason for test</t>
  </si>
  <si>
    <t>Routine</t>
  </si>
  <si>
    <t>Test date (start)</t>
  </si>
  <si>
    <t>Test date (finish)</t>
  </si>
  <si>
    <t>Personnel</t>
  </si>
  <si>
    <t>Tester (name)</t>
  </si>
  <si>
    <t>Tester signature</t>
  </si>
  <si>
    <t>Witness / 2nd person</t>
  </si>
  <si>
    <t>Witness signature</t>
  </si>
  <si>
    <t>Authorising engineer</t>
  </si>
  <si>
    <t>Relay Under Test</t>
  </si>
  <si>
    <t>Relay model</t>
  </si>
  <si>
    <t>SEL-311L</t>
  </si>
  <si>
    <t>Relay tag / functional ID</t>
  </si>
  <si>
    <t>Serial number</t>
  </si>
  <si>
    <t>Firmware (FID) version</t>
  </si>
  <si>
    <t>Part number</t>
  </si>
  <si>
    <t>Panel / cubicle location</t>
  </si>
  <si>
    <t>Active settings group</t>
  </si>
  <si>
    <t>Breaker arrangement</t>
  </si>
  <si>
    <t>Single breaker</t>
  </si>
  <si>
    <t>87L communications channel</t>
  </si>
  <si>
    <t>Direct fibre</t>
  </si>
  <si>
    <t>Local end (this relay)</t>
  </si>
  <si>
    <t>End A</t>
  </si>
  <si>
    <t>Remote end identifier</t>
  </si>
  <si>
    <t>CT / VT Ratios (primary : secondary)  —  drives Expected Primary in analogue tables</t>
  </si>
  <si>
    <t>Ratio</t>
  </si>
  <si>
    <t>Primary</t>
  </si>
  <si>
    <t>Secondary</t>
  </si>
  <si>
    <t>Ratio (P/S)</t>
  </si>
  <si>
    <t>Unit (V/A)</t>
  </si>
  <si>
    <t>Line VT (line-N)</t>
  </si>
  <si>
    <t>V or A</t>
  </si>
  <si>
    <t>Sync VT</t>
  </si>
  <si>
    <t>Line CT</t>
  </si>
  <si>
    <t>Test Tolerances (drives auto pass/fail)</t>
  </si>
  <si>
    <t>Voltage magnitude tolerance (%)</t>
  </si>
  <si>
    <t>Current magnitude tolerance (%)</t>
  </si>
  <si>
    <t>Phase angle tolerance (°)</t>
  </si>
  <si>
    <t>Element pickup tolerance (%)</t>
  </si>
  <si>
    <t>Element timing tolerance (%)</t>
  </si>
  <si>
    <t>Auto-rolled-up status (calculated)</t>
  </si>
  <si>
    <t>Analogue inputs</t>
  </si>
  <si>
    <t>Element tests</t>
  </si>
  <si>
    <t>Auto overall</t>
  </si>
  <si>
    <t>Legend: blue text = user input.  Grey/auto cells are calculated.  Yellow tolerance cells drive PASS/FAIL.</t>
  </si>
  <si>
    <t>Test Equipment, Drawings &amp; Reference Documents</t>
  </si>
  <si>
    <t>Test Equipment Used</t>
  </si>
  <si>
    <t>Equipment</t>
  </si>
  <si>
    <t>Make / Model</t>
  </si>
  <si>
    <t>Serial No.</t>
  </si>
  <si>
    <t>Last Cal. Date</t>
  </si>
  <si>
    <t>Cal. Due</t>
  </si>
  <si>
    <t>Cal. Cert. No.</t>
  </si>
  <si>
    <t>Three-phase test set</t>
  </si>
  <si>
    <t>Omicron CMC</t>
  </si>
  <si>
    <t>Laptop / SEL AcSELerator</t>
  </si>
  <si>
    <t>N/A</t>
  </si>
  <si>
    <t>Multimeter</t>
  </si>
  <si>
    <t>Reference Drawings</t>
  </si>
  <si>
    <t>Drawing No.</t>
  </si>
  <si>
    <t>Title</t>
  </si>
  <si>
    <t>Revision</t>
  </si>
  <si>
    <t>Date</t>
  </si>
  <si>
    <t>Notes</t>
  </si>
  <si>
    <t>Single line diagram</t>
  </si>
  <si>
    <t>Schematic — protection AC</t>
  </si>
  <si>
    <t>Schematic — protection DC / trip</t>
  </si>
  <si>
    <t>Panel general arrangement</t>
  </si>
  <si>
    <t>Test File &amp; Reference Document Locations</t>
  </si>
  <si>
    <t>Note: paste the SharePoint URL into each cell. Excel will turn it into a clickable link automatically.</t>
  </si>
  <si>
    <t>Omicron test file (.occ filename)</t>
  </si>
  <si>
    <t>SharePoint — Settings files (URL)</t>
  </si>
  <si>
    <t>https://sharepoint.contactenergy.co.nz/</t>
  </si>
  <si>
    <t>SharePoint — Omicron electronic test file (URL)</t>
  </si>
  <si>
    <t>SharePoint — Protection Functional Report (URL)</t>
  </si>
  <si>
    <t>SharePoint — Other (events, SOE, reports) (URL)</t>
  </si>
  <si>
    <t>Pre-Test Checklist</t>
  </si>
  <si>
    <t>3.1 Visual Inspection</t>
  </si>
  <si>
    <t>#</t>
  </si>
  <si>
    <t>Check</t>
  </si>
  <si>
    <t>Status</t>
  </si>
  <si>
    <t>Notes / Value</t>
  </si>
  <si>
    <t>Initials</t>
  </si>
  <si>
    <t>Relay mounted securely; no physical damage to fascia or terminals.</t>
  </si>
  <si>
    <t>All wiring terminations tight (sample); no signs of overheating.</t>
  </si>
  <si>
    <t>Front-panel LEDs illuminate during lamp test.</t>
  </si>
  <si>
    <t>No active alarms or target LEDs on arrival.</t>
  </si>
  <si>
    <t>Aux supply voltage at relay terminals within tolerance (record value in Notes).</t>
  </si>
  <si>
    <t>3.2 Connect to Relay &amp; Verify Status</t>
  </si>
  <si>
    <t>Communications established with relay (front / rear port).</t>
  </si>
  <si>
    <t>STATUS / STA command — self-test OK, no failures.</t>
  </si>
  <si>
    <t>MET command — live values sane.</t>
  </si>
  <si>
    <t>FID and Part Number recorded in Cover sheet.</t>
  </si>
  <si>
    <t>3.3 Time / Clock Check</t>
  </si>
  <si>
    <t>Read relay date/time; record drift vs. reference (Notes).</t>
  </si>
  <si>
    <t>Identified source of time sync (IRIG-B, NTP, manual).</t>
  </si>
  <si>
    <t>3.4 Event Records</t>
  </si>
  <si>
    <t>Downloaded all events (HIS / EVE) and saved to job folder.</t>
  </si>
  <si>
    <t>Number of events on relay (record in Notes).</t>
  </si>
  <si>
    <t>Reviewed events for unexpected operations / pickups since last test.</t>
  </si>
  <si>
    <t>Cross-referenced anomalies with operations / SCADA / fault log.</t>
  </si>
  <si>
    <t>3.5 Sequence of Events (SOE)</t>
  </si>
  <si>
    <t>Downloaded SER / SOE buffer and saved to job folder.</t>
  </si>
  <si>
    <t>Reviewed for unexpected element pickups, drop-outs or input chatter.</t>
  </si>
  <si>
    <t>3.6 Settings — As-Found</t>
  </si>
  <si>
    <t>Read full settings; saved with prefix "asfound_&lt;Asset&gt;_&lt;YYYYMMDD&gt;".</t>
  </si>
  <si>
    <t>Compared as-found vs. master settings (AcSELerator compare).</t>
  </si>
  <si>
    <t>All differences documented (record file name in Notes).</t>
  </si>
  <si>
    <t>Differences are authorised changes only.</t>
  </si>
  <si>
    <t>3.7 Settings vs. Protection Functional Description</t>
  </si>
  <si>
    <t>Enabled functions match functional description.</t>
  </si>
  <si>
    <t>Key element settings match document.</t>
  </si>
  <si>
    <t>CT and VT ratios entered match nameplate / SLD and section on Cover.</t>
  </si>
  <si>
    <t>Trip matrix / output mapping matches functional description.</t>
  </si>
  <si>
    <t>Analogue Input Verification — PRIMARY values</t>
  </si>
  <si>
    <t>Inject secondary; relay reports primary internally using configured ratios on Cover. Expected Primary, error % and pass/fail are calculated automatically. Magnitude tolerance: TolV_pct/TolI_pct, angle tolerance: TolAngle_deg.</t>
  </si>
  <si>
    <t>If Expected Primary shows blank, check the corresponding CT/VT ratio is filled in on the Cover sheet.</t>
  </si>
  <si>
    <t>4.1 VT Inputs — Three-Phase Voltage Injection (Primary verification)</t>
  </si>
  <si>
    <t>Step</t>
  </si>
  <si>
    <t>Injected (V sec)</t>
  </si>
  <si>
    <t>Inj Angle (°)</t>
  </si>
  <si>
    <t>Phase / Input</t>
  </si>
  <si>
    <t>Expected Primary (V or kV)</t>
  </si>
  <si>
    <t>Relay Primary</t>
  </si>
  <si>
    <t>Relay Angle (°)</t>
  </si>
  <si>
    <t>Mag Err (%)</t>
  </si>
  <si>
    <t>Angle Err (°)</t>
  </si>
  <si>
    <t>P / F</t>
  </si>
  <si>
    <t>L1 (VA)</t>
  </si>
  <si>
    <t>L2 (VB)</t>
  </si>
  <si>
    <t>L3 (VC)</t>
  </si>
  <si>
    <t>4.2 Synchronising Voltage Input — VS (Primary verification)</t>
  </si>
  <si>
    <t>VS</t>
  </si>
  <si>
    <t>4.3 Line CT — Three-Phase Current Injection (Primary verification)</t>
  </si>
  <si>
    <t>Injected (A sec)</t>
  </si>
  <si>
    <t>Expected Primary (A)</t>
  </si>
  <si>
    <t>L1 (IA/B/C)</t>
  </si>
  <si>
    <t>L2 (IA/B/C)</t>
  </si>
  <si>
    <t>L3 (IA/B/C)</t>
  </si>
  <si>
    <t>Binary Input / Output Functional Tests</t>
  </si>
  <si>
    <t>5.1 Relay Binary Inputs</t>
  </si>
  <si>
    <t>Input</t>
  </si>
  <si>
    <t>Description / Source</t>
  </si>
  <si>
    <t>Pickup V (V)</t>
  </si>
  <si>
    <t>Asserted? (Y/N)</t>
  </si>
  <si>
    <t>SER captured? (Y/N)</t>
  </si>
  <si>
    <t>IN101</t>
  </si>
  <si>
    <t>IN102</t>
  </si>
  <si>
    <t>IN103</t>
  </si>
  <si>
    <t>IN104</t>
  </si>
  <si>
    <t>IN105</t>
  </si>
  <si>
    <t>IN106</t>
  </si>
  <si>
    <t>IN201</t>
  </si>
  <si>
    <t>IN202</t>
  </si>
  <si>
    <t>5.2 Relay Binary Outputs</t>
  </si>
  <si>
    <t>Output</t>
  </si>
  <si>
    <t>Driven by / Function</t>
  </si>
  <si>
    <t>Pulse cmd.</t>
  </si>
  <si>
    <t>Continuity (Y/N)</t>
  </si>
  <si>
    <t>Operates target (Y/N)</t>
  </si>
  <si>
    <t>OUT101</t>
  </si>
  <si>
    <t>PUL OUT101</t>
  </si>
  <si>
    <t>OUT102</t>
  </si>
  <si>
    <t>PUL OUT102</t>
  </si>
  <si>
    <t>OUT103</t>
  </si>
  <si>
    <t>PUL OUT103</t>
  </si>
  <si>
    <t>OUT104</t>
  </si>
  <si>
    <t>PUL OUT104</t>
  </si>
  <si>
    <t>OUT105</t>
  </si>
  <si>
    <t>PUL OUT105</t>
  </si>
  <si>
    <t>OUT201</t>
  </si>
  <si>
    <t>PUL OUT201</t>
  </si>
  <si>
    <t>OUT202</t>
  </si>
  <si>
    <t>PUL OUT202</t>
  </si>
  <si>
    <t>OUT203</t>
  </si>
  <si>
    <t>PUL OUT203</t>
  </si>
  <si>
    <t>Protection Element Tracker</t>
  </si>
  <si>
    <t xml:space="preserve">It is not required to test all the elements every time you test - try and test different elements each time consider using a spare relay to type test or     </t>
  </si>
  <si>
    <t xml:space="preserve">scheme test the settings </t>
  </si>
  <si>
    <t>ANSI</t>
  </si>
  <si>
    <t>Function</t>
  </si>
  <si>
    <t>Enabled? (Y/N)</t>
  </si>
  <si>
    <t>Last tested (date)</t>
  </si>
  <si>
    <t>Test this visit? (Y/N)</t>
  </si>
  <si>
    <t>Result</t>
  </si>
  <si>
    <t>87L</t>
  </si>
  <si>
    <t>Line current differential (Alpha plane)</t>
  </si>
  <si>
    <t>21P Z1</t>
  </si>
  <si>
    <t>Phase distance Zone 1</t>
  </si>
  <si>
    <t>21P Z2</t>
  </si>
  <si>
    <t>Phase distance Zone 2</t>
  </si>
  <si>
    <t>21P Z3+</t>
  </si>
  <si>
    <t>Phase distance Zone 3+ (back-up)</t>
  </si>
  <si>
    <t>21G Z1</t>
  </si>
  <si>
    <t>Ground distance Zone 1</t>
  </si>
  <si>
    <t>21G Z2</t>
  </si>
  <si>
    <t>Ground distance Zone 2</t>
  </si>
  <si>
    <t>21G Z3+</t>
  </si>
  <si>
    <t>Ground distance Zone 3+ (back-up)</t>
  </si>
  <si>
    <t>50/51</t>
  </si>
  <si>
    <t>Phase overcurrent / inverse-time</t>
  </si>
  <si>
    <t>50N/51N</t>
  </si>
  <si>
    <t>Residual / neutral overcurrent</t>
  </si>
  <si>
    <t>50G/51G</t>
  </si>
  <si>
    <t>Ground (zero-seq) overcurrent</t>
  </si>
  <si>
    <t>67</t>
  </si>
  <si>
    <t>Directional overcurrent (phase / ground)</t>
  </si>
  <si>
    <t>50BF</t>
  </si>
  <si>
    <t>Breaker failure</t>
  </si>
  <si>
    <t>27</t>
  </si>
  <si>
    <t>Undervoltage</t>
  </si>
  <si>
    <t>59</t>
  </si>
  <si>
    <t>Overvoltage</t>
  </si>
  <si>
    <t>81 O</t>
  </si>
  <si>
    <t>Over-frequency</t>
  </si>
  <si>
    <t>81 U</t>
  </si>
  <si>
    <t>Under-frequency</t>
  </si>
  <si>
    <t>81 R</t>
  </si>
  <si>
    <t>Rate-of-change of frequency (df/dt)</t>
  </si>
  <si>
    <t>25</t>
  </si>
  <si>
    <t>Synchronism / dead-line check</t>
  </si>
  <si>
    <t>79</t>
  </si>
  <si>
    <t>Auto-recloser</t>
  </si>
  <si>
    <t>60</t>
  </si>
  <si>
    <t>VT supervision / loss-of-potential</t>
  </si>
  <si>
    <t>78</t>
  </si>
  <si>
    <t>Out-of-step / power-swing block</t>
  </si>
  <si>
    <t>POTT/DCB</t>
  </si>
  <si>
    <t>Communications-aided tripping scheme</t>
  </si>
  <si>
    <t>Per-Element Test Results</t>
  </si>
  <si>
    <t>Setting tested</t>
  </si>
  <si>
    <t>Pickup setting</t>
  </si>
  <si>
    <t>Pickup measured</t>
  </si>
  <si>
    <t>Pickup err %</t>
  </si>
  <si>
    <t>Time setting (s)</t>
  </si>
  <si>
    <t>Time measured (s)</t>
  </si>
  <si>
    <t>Time err %</t>
  </si>
  <si>
    <t xml:space="preserve">Refer to to some tests in the Omicron Test file </t>
  </si>
  <si>
    <t>Post-Test Checklist</t>
  </si>
  <si>
    <t>8.1 Settings re-comparison (as-left vs. master)</t>
  </si>
  <si>
    <t>Read settings; saved with prefix "asleft_&lt;Asset&gt;_&lt;YYYYMMDD&gt;".</t>
  </si>
  <si>
    <t>Compared as-left vs. master settings (AcSELerator).</t>
  </si>
  <si>
    <t>Zero unauthorised differences remain.</t>
  </si>
  <si>
    <t>Any temporarily disabled elements have been restored.</t>
  </si>
  <si>
    <t>8.2 Clear events / reset targets</t>
  </si>
  <si>
    <t>Cleared event history (HIS C / EVE C).</t>
  </si>
  <si>
    <t>Cleared SOE buffer (SER C).</t>
  </si>
  <si>
    <t>Reset targets (TAR R) and front-panel LEDs.</t>
  </si>
  <si>
    <t>Verified buffers are empty after clearing.</t>
  </si>
  <si>
    <t>8.3 Time synchronisation</t>
  </si>
  <si>
    <t>Re-read relay date/time.</t>
  </si>
  <si>
    <t>If drift outside tolerance, set relay time to reference.</t>
  </si>
  <si>
    <t>IRIG-B / NTP / SNTP synchronisation healthy (status word).</t>
  </si>
  <si>
    <t>Final drift within tolerance.</t>
  </si>
  <si>
    <t>8.4 Plant restoration</t>
  </si>
  <si>
    <t>Disconnected all test leads from relay terminals.</t>
  </si>
  <si>
    <t>Replaced all test block links / reinstated VT MCBs.</t>
  </si>
  <si>
    <t>Removed CT shorting links; verified continuity to source.</t>
  </si>
  <si>
    <t>Restored trip and lockout output links / re-enabled trips.</t>
  </si>
  <si>
    <t>No targets / alarms remain active on relay or panel.</t>
  </si>
  <si>
    <t>SCADA / DCS analogue values match relay metering live.</t>
  </si>
  <si>
    <t>Re-energised VTs; sensible secondary voltages on relay.</t>
  </si>
  <si>
    <t>Operations / control room notified work complete.</t>
  </si>
  <si>
    <t>Permit returned and isolations removed (LOTO removed).</t>
  </si>
  <si>
    <t>8.5 Final self-test</t>
  </si>
  <si>
    <t>STATUS reports OK with no warnings or failures.</t>
  </si>
  <si>
    <t>Relay in service / ENABLED state per plant requirements.</t>
  </si>
  <si>
    <t>Final screenshots captured (STATUS / METER / TARGET).</t>
  </si>
  <si>
    <t>Findings Log &amp; Sign-Off</t>
  </si>
  <si>
    <t>Findings, Defects &amp; Recommendations (detailed log)</t>
  </si>
  <si>
    <t>Finding / Defect</t>
  </si>
  <si>
    <t>Severity</t>
  </si>
  <si>
    <t>Closed?</t>
  </si>
  <si>
    <t>Sign-Off</t>
  </si>
  <si>
    <t>Tester name</t>
  </si>
  <si>
    <t>Witness name</t>
  </si>
  <si>
    <t>Authorising engineer (acceptance)</t>
  </si>
  <si>
    <t>Signature</t>
  </si>
  <si>
    <t>Overall test result (from Cover sheet)</t>
  </si>
  <si>
    <t>Documentation                                                  Yes/No                                                      Notes</t>
  </si>
  <si>
    <t>Omicron test file on SharePoint</t>
  </si>
  <si>
    <t>As Left Settings on Sharepoint</t>
  </si>
  <si>
    <t>Prot Database Updated</t>
  </si>
  <si>
    <t>Job closed in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</si>
</sst>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7">
    <font>
      <sz val="11"/>
      <color theme="1"/>
      <name val="Calibri"/>
      <family val="2"/>
      <charset val="1"/>
    </font>
    <font>
      <b/>
      <sz val="18"/>
      <color rgb="FF1F4E79"/>
      <name val="Calibri"/>
      <charset val="1"/>
    </font>
    <font>
      <i/>
      <sz val="11"/>
      <color rgb="FF595959"/>
      <name val="Calibri"/>
      <charset val="1"/>
    </font>
    <font>
      <b/>
      <sz val="12"/>
      <color rgb="FFFFFFFF"/>
      <name val="Calibri"/>
      <charset val="1"/>
    </font>
    <font>
      <b/>
      <sz val="7"/>
      <color rgb="FF000000"/>
      <name val="Calibri"/>
      <charset val="1"/>
    </font>
    <font>
      <b/>
      <sz val="11"/>
      <name val="Calibri"/>
      <charset val="1"/>
    </font>
    <font>
      <sz val="10"/>
      <color rgb="FF0000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FF"/>
      <name val="Calibri"/>
      <charset val="1"/>
    </font>
    <font>
      <b/>
      <sz val="10"/>
      <color rgb="FF000000"/>
      <name val="Calibri"/>
      <charset val="1"/>
    </font>
    <font>
      <i/>
      <sz val="9"/>
      <color rgb="FF595959"/>
      <name val="Calibri"/>
      <charset val="1"/>
    </font>
    <font>
      <sz val="7"/>
      <color rgb="FF0000FF"/>
      <name val="Calibri"/>
      <charset val="1"/>
    </font>
    <font>
      <u/>
      <sz val="10"/>
      <color rgb="FF0563C1"/>
      <name val="Calibri"/>
      <charset val="1"/>
    </font>
    <font>
      <sz val="7"/>
      <name val="Calibri"/>
      <charset val="1"/>
    </font>
    <font>
      <b/>
      <sz val="12"/>
      <color theme="1"/>
      <name val="Calibri"/>
    </font>
    <font>
      <b/>
      <sz val="7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1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center" vertical="center" wrapText="1" indent="1"/>
    </xf>
    <xf numFmtId="164" fontId="12" fillId="5" borderId="1" xfId="0" applyNumberFormat="1" applyFont="1" applyFill="1" applyBorder="1" applyAlignment="1">
      <alignment horizontal="center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center" vertical="center" wrapText="1" indent="1"/>
    </xf>
    <xf numFmtId="164" fontId="12" fillId="4" borderId="1" xfId="0" applyNumberFormat="1" applyFont="1" applyFill="1" applyBorder="1" applyAlignment="1">
      <alignment horizontal="center" vertical="center" wrapText="1" indent="1"/>
    </xf>
    <xf numFmtId="0" fontId="6" fillId="5" borderId="1" xfId="0" applyFont="1" applyFill="1" applyBorder="1" applyAlignment="1">
      <alignment horizontal="center" vertical="center" wrapText="1" indent="1"/>
    </xf>
    <xf numFmtId="164" fontId="6" fillId="5" borderId="1" xfId="0" applyNumberFormat="1" applyFont="1" applyFill="1" applyBorder="1" applyAlignment="1">
      <alignment horizontal="center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 indent="1"/>
    </xf>
    <xf numFmtId="164" fontId="6" fillId="4" borderId="1" xfId="0" applyNumberFormat="1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1" fillId="0" borderId="0" xfId="0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2" fillId="0" borderId="0" xfId="0" applyFont="1" applyAlignment="1">
      <alignment vertical="center"/>
    </xf>
    <xf numFmtId="164" fontId="6" fillId="5" borderId="1" xfId="0" applyNumberFormat="1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 indent="1"/>
    </xf>
    <xf numFmtId="0" fontId="15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1" xfId="0" applyBorder="1" applyAlignment="1"/>
    <xf numFmtId="0" fontId="0" fillId="0" borderId="10" xfId="0" applyBorder="1" applyAlignment="1"/>
    <xf numFmtId="0" fontId="0" fillId="0" borderId="13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4" borderId="1" xfId="0" applyFill="1" applyBorder="1" applyAlignment="1"/>
    <xf numFmtId="0" fontId="11" fillId="0" borderId="0" xfId="0" applyFont="1" applyAlignment="1"/>
    <xf numFmtId="0" fontId="0" fillId="0" borderId="3" xfId="0" applyBorder="1" applyAlignment="1"/>
    <xf numFmtId="0" fontId="0" fillId="0" borderId="17" xfId="0" applyBorder="1" applyAlignment="1"/>
  </cellXfs>
  <cellStyles count="1">
    <cellStyle name="Normal" xfId="0" builtinId="0"/>
  </cellStyles>
  <dxfs count="24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1181100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49150" y="0"/>
          <a:ext cx="828675" cy="381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1" Type="http://schemas.openxmlformats.org/officeDocument/2006/relationships/hyperlink" Target="https://sharepoint.contactenergy.co.nz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harepoint.contactenergy.co.nz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60"/>
  <sheetViews>
    <sheetView showGridLines="0" zoomScaleNormal="100" workbookViewId="0">
      <selection activeCell="C1" sqref="C1"/>
    </sheetView>
  </sheetViews>
  <sheetFormatPr defaultColWidth="8.7109375" defaultRowHeight="15"/>
  <cols>
    <col min="1" max="1" width="2" customWidth="1"/>
    <col min="2" max="2" width="28" customWidth="1"/>
    <col min="3" max="7" width="22" customWidth="1"/>
  </cols>
  <sheetData>
    <row r="1" spans="2:7" ht="55.5" customHeight="1"/>
    <row r="2" spans="2:7" ht="21.75" customHeight="1">
      <c r="D2" s="36" t="s">
        <v>0</v>
      </c>
      <c r="E2" s="49"/>
      <c r="F2" s="49"/>
      <c r="G2" s="49"/>
    </row>
    <row r="3" spans="2:7" ht="15" customHeight="1">
      <c r="D3" s="43" t="s">
        <v>1</v>
      </c>
      <c r="E3" s="49"/>
      <c r="F3" s="49"/>
      <c r="G3" s="49"/>
    </row>
    <row r="4" spans="2:7" ht="21.75" customHeight="1">
      <c r="B4" s="38" t="s">
        <v>2</v>
      </c>
      <c r="C4" s="49"/>
      <c r="D4" s="49"/>
      <c r="E4" s="49"/>
      <c r="F4" s="49"/>
      <c r="G4" s="49"/>
    </row>
    <row r="5" spans="2:7" ht="24" customHeight="1">
      <c r="B5" s="1" t="s">
        <v>3</v>
      </c>
      <c r="C5" s="45"/>
      <c r="D5" s="50"/>
      <c r="E5" s="50"/>
      <c r="F5" s="50"/>
      <c r="G5" s="51"/>
    </row>
    <row r="6" spans="2:7" ht="19.5" customHeight="1">
      <c r="B6" s="1" t="s">
        <v>4</v>
      </c>
      <c r="C6" s="44"/>
      <c r="D6" s="52"/>
      <c r="E6" s="52"/>
      <c r="F6" s="52"/>
      <c r="G6" s="53"/>
    </row>
    <row r="7" spans="2:7" ht="18" customHeight="1">
      <c r="B7" s="42" t="s">
        <v>5</v>
      </c>
      <c r="C7" s="41"/>
      <c r="D7" s="54"/>
      <c r="E7" s="54"/>
      <c r="F7" s="54"/>
      <c r="G7" s="55"/>
    </row>
    <row r="8" spans="2:7" ht="18" customHeight="1">
      <c r="B8" s="56"/>
      <c r="C8" s="57"/>
      <c r="D8" s="49"/>
      <c r="E8" s="49"/>
      <c r="F8" s="49"/>
      <c r="G8" s="58"/>
    </row>
    <row r="9" spans="2:7" ht="18" customHeight="1">
      <c r="B9" s="56"/>
      <c r="C9" s="57"/>
      <c r="D9" s="49"/>
      <c r="E9" s="49"/>
      <c r="F9" s="49"/>
      <c r="G9" s="58"/>
    </row>
    <row r="10" spans="2:7" ht="18" customHeight="1">
      <c r="B10" s="56"/>
      <c r="C10" s="57"/>
      <c r="D10" s="49"/>
      <c r="E10" s="49"/>
      <c r="F10" s="49"/>
      <c r="G10" s="58"/>
    </row>
    <row r="11" spans="2:7" ht="18" customHeight="1">
      <c r="B11" s="56"/>
      <c r="C11" s="57"/>
      <c r="D11" s="49"/>
      <c r="E11" s="49"/>
      <c r="F11" s="49"/>
      <c r="G11" s="58"/>
    </row>
    <row r="12" spans="2:7" ht="18" customHeight="1">
      <c r="B12" s="59"/>
      <c r="C12" s="60"/>
      <c r="D12" s="61"/>
      <c r="E12" s="61"/>
      <c r="F12" s="61"/>
      <c r="G12" s="62"/>
    </row>
    <row r="14" spans="2:7" ht="21.75" customHeight="1">
      <c r="B14" s="38" t="s">
        <v>6</v>
      </c>
      <c r="C14" s="49"/>
      <c r="D14" s="49"/>
      <c r="E14" s="49"/>
      <c r="F14" s="49"/>
      <c r="G14" s="49"/>
    </row>
    <row r="15" spans="2:7" ht="19.5" customHeight="1">
      <c r="B15" s="1" t="s">
        <v>7</v>
      </c>
      <c r="C15" s="39"/>
      <c r="D15" s="52"/>
      <c r="E15" s="52"/>
      <c r="F15" s="52"/>
      <c r="G15" s="53"/>
    </row>
    <row r="16" spans="2:7" ht="19.5" customHeight="1">
      <c r="B16" s="1" t="s">
        <v>8</v>
      </c>
      <c r="C16" s="39"/>
      <c r="D16" s="52"/>
      <c r="E16" s="52"/>
      <c r="F16" s="52"/>
      <c r="G16" s="53"/>
    </row>
    <row r="17" spans="2:7" ht="19.5" customHeight="1">
      <c r="B17" s="1" t="s">
        <v>9</v>
      </c>
      <c r="C17" s="39"/>
      <c r="D17" s="52"/>
      <c r="E17" s="52"/>
      <c r="F17" s="52"/>
      <c r="G17" s="53"/>
    </row>
    <row r="18" spans="2:7" ht="19.5" customHeight="1">
      <c r="B18" s="1" t="s">
        <v>10</v>
      </c>
      <c r="C18" s="39" t="s">
        <v>11</v>
      </c>
      <c r="D18" s="52"/>
      <c r="E18" s="52"/>
      <c r="F18" s="52"/>
      <c r="G18" s="53"/>
    </row>
    <row r="19" spans="2:7" ht="19.5" customHeight="1">
      <c r="B19" s="1" t="s">
        <v>12</v>
      </c>
      <c r="C19" s="39"/>
      <c r="D19" s="52"/>
      <c r="E19" s="52"/>
      <c r="F19" s="52"/>
      <c r="G19" s="53"/>
    </row>
    <row r="20" spans="2:7" ht="19.5" customHeight="1">
      <c r="B20" s="1" t="s">
        <v>13</v>
      </c>
      <c r="C20" s="39"/>
      <c r="D20" s="52"/>
      <c r="E20" s="52"/>
      <c r="F20" s="52"/>
      <c r="G20" s="53"/>
    </row>
    <row r="22" spans="2:7" ht="21.75" customHeight="1">
      <c r="B22" s="38" t="s">
        <v>14</v>
      </c>
      <c r="C22" s="49"/>
      <c r="D22" s="49"/>
      <c r="E22" s="49"/>
      <c r="F22" s="49"/>
      <c r="G22" s="49"/>
    </row>
    <row r="23" spans="2:7" ht="19.5" customHeight="1">
      <c r="B23" s="1" t="s">
        <v>15</v>
      </c>
      <c r="C23" s="39"/>
      <c r="D23" s="52"/>
      <c r="E23" s="52"/>
      <c r="F23" s="52"/>
      <c r="G23" s="53"/>
    </row>
    <row r="24" spans="2:7" ht="19.5" customHeight="1">
      <c r="B24" s="1" t="s">
        <v>16</v>
      </c>
      <c r="C24" s="39"/>
      <c r="D24" s="52"/>
      <c r="E24" s="52"/>
      <c r="F24" s="52"/>
      <c r="G24" s="53"/>
    </row>
    <row r="25" spans="2:7" ht="19.5" customHeight="1">
      <c r="B25" s="1" t="s">
        <v>17</v>
      </c>
      <c r="C25" s="39"/>
      <c r="D25" s="52"/>
      <c r="E25" s="52"/>
      <c r="F25" s="52"/>
      <c r="G25" s="53"/>
    </row>
    <row r="26" spans="2:7" ht="19.5" customHeight="1">
      <c r="B26" s="1" t="s">
        <v>18</v>
      </c>
      <c r="C26" s="39"/>
      <c r="D26" s="52"/>
      <c r="E26" s="52"/>
      <c r="F26" s="52"/>
      <c r="G26" s="53"/>
    </row>
    <row r="27" spans="2:7" ht="19.5" customHeight="1">
      <c r="B27" s="1" t="s">
        <v>19</v>
      </c>
      <c r="C27" s="39"/>
      <c r="D27" s="52"/>
      <c r="E27" s="52"/>
      <c r="F27" s="52"/>
      <c r="G27" s="53"/>
    </row>
    <row r="29" spans="2:7" ht="21.75" customHeight="1">
      <c r="B29" s="38" t="s">
        <v>20</v>
      </c>
      <c r="C29" s="49"/>
      <c r="D29" s="49"/>
      <c r="E29" s="49"/>
      <c r="F29" s="49"/>
      <c r="G29" s="49"/>
    </row>
    <row r="30" spans="2:7" ht="19.5" customHeight="1">
      <c r="B30" s="1" t="s">
        <v>21</v>
      </c>
      <c r="C30" s="39" t="s">
        <v>22</v>
      </c>
      <c r="D30" s="52"/>
      <c r="E30" s="52"/>
      <c r="F30" s="52"/>
      <c r="G30" s="53"/>
    </row>
    <row r="31" spans="2:7" ht="19.5" customHeight="1">
      <c r="B31" s="1" t="s">
        <v>23</v>
      </c>
      <c r="C31" s="39"/>
      <c r="D31" s="52"/>
      <c r="E31" s="52"/>
      <c r="F31" s="52"/>
      <c r="G31" s="53"/>
    </row>
    <row r="32" spans="2:7" ht="19.5" customHeight="1">
      <c r="B32" s="1" t="s">
        <v>24</v>
      </c>
      <c r="C32" s="39"/>
      <c r="D32" s="52"/>
      <c r="E32" s="52"/>
      <c r="F32" s="52"/>
      <c r="G32" s="53"/>
    </row>
    <row r="33" spans="2:7" ht="19.5" customHeight="1">
      <c r="B33" s="1" t="s">
        <v>25</v>
      </c>
      <c r="C33" s="39"/>
      <c r="D33" s="52"/>
      <c r="E33" s="52"/>
      <c r="F33" s="52"/>
      <c r="G33" s="53"/>
    </row>
    <row r="34" spans="2:7" ht="19.5" customHeight="1">
      <c r="B34" s="1" t="s">
        <v>26</v>
      </c>
      <c r="C34" s="39"/>
      <c r="D34" s="52"/>
      <c r="E34" s="52"/>
      <c r="F34" s="52"/>
      <c r="G34" s="53"/>
    </row>
    <row r="35" spans="2:7" ht="19.5" customHeight="1">
      <c r="B35" s="1" t="s">
        <v>27</v>
      </c>
      <c r="C35" s="39"/>
      <c r="D35" s="52"/>
      <c r="E35" s="52"/>
      <c r="F35" s="52"/>
      <c r="G35" s="53"/>
    </row>
    <row r="36" spans="2:7" ht="19.5" customHeight="1">
      <c r="B36" s="1" t="s">
        <v>28</v>
      </c>
      <c r="C36" s="39"/>
      <c r="D36" s="52"/>
      <c r="E36" s="52"/>
      <c r="F36" s="52"/>
      <c r="G36" s="53"/>
    </row>
    <row r="37" spans="2:7" ht="19.5" customHeight="1">
      <c r="B37" s="1" t="s">
        <v>29</v>
      </c>
      <c r="C37" s="39" t="s">
        <v>30</v>
      </c>
      <c r="D37" s="52"/>
      <c r="E37" s="52"/>
      <c r="F37" s="52"/>
      <c r="G37" s="53"/>
    </row>
    <row r="38" spans="2:7" ht="19.5" customHeight="1">
      <c r="B38" s="1" t="s">
        <v>31</v>
      </c>
      <c r="C38" s="39" t="s">
        <v>32</v>
      </c>
      <c r="D38" s="52"/>
      <c r="E38" s="52"/>
      <c r="F38" s="52"/>
      <c r="G38" s="53"/>
    </row>
    <row r="39" spans="2:7" ht="19.5" customHeight="1">
      <c r="B39" s="1" t="s">
        <v>33</v>
      </c>
      <c r="C39" s="39" t="s">
        <v>34</v>
      </c>
      <c r="D39" s="52"/>
      <c r="E39" s="52"/>
      <c r="F39" s="52"/>
      <c r="G39" s="53"/>
    </row>
    <row r="40" spans="2:7" ht="19.5" customHeight="1">
      <c r="B40" s="1" t="s">
        <v>35</v>
      </c>
      <c r="C40" s="39"/>
      <c r="D40" s="52"/>
      <c r="E40" s="52"/>
      <c r="F40" s="52"/>
      <c r="G40" s="53"/>
    </row>
    <row r="42" spans="2:7" ht="21.75" customHeight="1">
      <c r="B42" s="38" t="s">
        <v>36</v>
      </c>
      <c r="C42" s="49"/>
      <c r="D42" s="49"/>
      <c r="E42" s="49"/>
      <c r="F42" s="49"/>
      <c r="G42" s="49"/>
    </row>
    <row r="43" spans="2:7" ht="21.75" customHeight="1">
      <c r="B43" s="3" t="s">
        <v>37</v>
      </c>
      <c r="C43" s="3" t="s">
        <v>38</v>
      </c>
      <c r="D43" s="3" t="s">
        <v>39</v>
      </c>
      <c r="E43" s="3" t="s">
        <v>40</v>
      </c>
      <c r="F43" s="40" t="s">
        <v>41</v>
      </c>
      <c r="G43" s="51"/>
    </row>
    <row r="44" spans="2:7" ht="19.5" customHeight="1">
      <c r="B44" s="1" t="s">
        <v>42</v>
      </c>
      <c r="C44" s="4">
        <v>132000</v>
      </c>
      <c r="D44" s="5">
        <v>63.5</v>
      </c>
      <c r="E44" s="6">
        <f>IFERROR(C44/D44,"")</f>
        <v>2078.7401574803148</v>
      </c>
      <c r="F44" s="39" t="s">
        <v>43</v>
      </c>
      <c r="G44" s="53"/>
    </row>
    <row r="45" spans="2:7" ht="19.5" customHeight="1">
      <c r="B45" s="1" t="s">
        <v>44</v>
      </c>
      <c r="C45" s="4">
        <v>132000</v>
      </c>
      <c r="D45" s="5">
        <v>63.5</v>
      </c>
      <c r="E45" s="6">
        <f>IFERROR(C45/D45,"")</f>
        <v>2078.7401574803148</v>
      </c>
      <c r="F45" s="39" t="s">
        <v>43</v>
      </c>
      <c r="G45" s="53"/>
    </row>
    <row r="46" spans="2:7" ht="19.5" customHeight="1">
      <c r="B46" s="1" t="s">
        <v>45</v>
      </c>
      <c r="C46" s="4">
        <v>600</v>
      </c>
      <c r="D46" s="5">
        <v>1</v>
      </c>
      <c r="E46" s="6">
        <f>IFERROR(C46/D46,"")</f>
        <v>600</v>
      </c>
      <c r="F46" s="39" t="s">
        <v>43</v>
      </c>
      <c r="G46" s="53"/>
    </row>
    <row r="48" spans="2:7" ht="21.75" customHeight="1">
      <c r="B48" s="38" t="s">
        <v>46</v>
      </c>
      <c r="C48" s="49"/>
      <c r="D48" s="49"/>
      <c r="E48" s="49"/>
      <c r="F48" s="49"/>
      <c r="G48" s="49"/>
    </row>
    <row r="49" spans="2:7" ht="19.5" customHeight="1">
      <c r="B49" s="1" t="s">
        <v>47</v>
      </c>
      <c r="C49" s="7">
        <v>1</v>
      </c>
      <c r="D49" s="63"/>
      <c r="E49" s="52"/>
      <c r="F49" s="52"/>
      <c r="G49" s="53"/>
    </row>
    <row r="50" spans="2:7" ht="19.5" customHeight="1">
      <c r="B50" s="1" t="s">
        <v>48</v>
      </c>
      <c r="C50" s="7">
        <v>1</v>
      </c>
      <c r="D50" s="63"/>
      <c r="E50" s="52"/>
      <c r="F50" s="52"/>
      <c r="G50" s="53"/>
    </row>
    <row r="51" spans="2:7" ht="19.5" customHeight="1">
      <c r="B51" s="1" t="s">
        <v>49</v>
      </c>
      <c r="C51" s="7">
        <v>1</v>
      </c>
      <c r="D51" s="63"/>
      <c r="E51" s="52"/>
      <c r="F51" s="52"/>
      <c r="G51" s="53"/>
    </row>
    <row r="52" spans="2:7" ht="19.5" customHeight="1">
      <c r="B52" s="1" t="s">
        <v>50</v>
      </c>
      <c r="C52" s="7">
        <v>5</v>
      </c>
      <c r="D52" s="63"/>
      <c r="E52" s="52"/>
      <c r="F52" s="52"/>
      <c r="G52" s="53"/>
    </row>
    <row r="53" spans="2:7" ht="19.5" customHeight="1">
      <c r="B53" s="1" t="s">
        <v>51</v>
      </c>
      <c r="C53" s="7">
        <v>5</v>
      </c>
      <c r="D53" s="63"/>
      <c r="E53" s="52"/>
      <c r="F53" s="52"/>
      <c r="G53" s="53"/>
    </row>
    <row r="55" spans="2:7" ht="21.75" customHeight="1">
      <c r="B55" s="38" t="s">
        <v>52</v>
      </c>
      <c r="C55" s="49"/>
      <c r="D55" s="49"/>
      <c r="E55" s="49"/>
      <c r="F55" s="49"/>
      <c r="G55" s="49"/>
    </row>
    <row r="56" spans="2:7" ht="15" customHeight="1">
      <c r="B56" s="1" t="s">
        <v>53</v>
      </c>
      <c r="C56" s="37" t="str">
        <f>IF(COUNTIF('4. Analogue Inputs'!$K$1:$K$300,"FAIL")&gt;0,"FAIL",IF(COUNTIF('4. Analogue Inputs'!$K$1:$K$300,"PASS")&gt;0,"PASS",""))</f>
        <v/>
      </c>
      <c r="D56" s="52"/>
      <c r="E56" s="52"/>
      <c r="F56" s="52"/>
      <c r="G56" s="53"/>
    </row>
    <row r="57" spans="2:7" ht="15" customHeight="1">
      <c r="B57" s="1" t="s">
        <v>54</v>
      </c>
      <c r="C57" s="37" t="str">
        <f>IF(COUNTIF('7. Element Results'!$L$1:$L$300,"FAIL")&gt;0,"FAIL",IF(COUNTIF('7. Element Results'!$L$1:$L$300,"PASS")&gt;0,"PASS",""))</f>
        <v/>
      </c>
      <c r="D57" s="52"/>
      <c r="E57" s="52"/>
      <c r="F57" s="52"/>
      <c r="G57" s="53"/>
    </row>
    <row r="58" spans="2:7" ht="15" customHeight="1">
      <c r="B58" s="1" t="s">
        <v>55</v>
      </c>
      <c r="C58" s="37" t="str">
        <f>IF(OR(C56="FAIL",C57="FAIL"),"FAIL",IF(AND(C56="PASS",C57="PASS"),"PASS","INCOMPLETE"))</f>
        <v>INCOMPLETE</v>
      </c>
      <c r="D58" s="52"/>
      <c r="E58" s="52"/>
      <c r="F58" s="52"/>
      <c r="G58" s="53"/>
    </row>
    <row r="60" spans="2:7" ht="15" customHeight="1">
      <c r="B60" s="64" t="s">
        <v>56</v>
      </c>
      <c r="C60" s="49"/>
      <c r="D60" s="49"/>
      <c r="E60" s="49"/>
      <c r="F60" s="49"/>
      <c r="G60" s="49"/>
    </row>
  </sheetData>
  <mergeCells count="48">
    <mergeCell ref="D3:G3"/>
    <mergeCell ref="C34:G34"/>
    <mergeCell ref="B42:G42"/>
    <mergeCell ref="C6:G6"/>
    <mergeCell ref="B14:G14"/>
    <mergeCell ref="C24:G24"/>
    <mergeCell ref="C5:G5"/>
    <mergeCell ref="B4:G4"/>
    <mergeCell ref="B60:G60"/>
    <mergeCell ref="D51:G51"/>
    <mergeCell ref="B29:G29"/>
    <mergeCell ref="C26:G26"/>
    <mergeCell ref="C35:G35"/>
    <mergeCell ref="D50:G50"/>
    <mergeCell ref="F45:G45"/>
    <mergeCell ref="C31:G31"/>
    <mergeCell ref="C40:G40"/>
    <mergeCell ref="C30:G30"/>
    <mergeCell ref="C23:G23"/>
    <mergeCell ref="D53:G53"/>
    <mergeCell ref="C58:G58"/>
    <mergeCell ref="B7:B12"/>
    <mergeCell ref="C15:G15"/>
    <mergeCell ref="C33:G33"/>
    <mergeCell ref="C20:G20"/>
    <mergeCell ref="C16:G16"/>
    <mergeCell ref="C25:G25"/>
    <mergeCell ref="D52:G52"/>
    <mergeCell ref="C27:G27"/>
    <mergeCell ref="F46:G46"/>
    <mergeCell ref="C36:G36"/>
    <mergeCell ref="D49:G49"/>
    <mergeCell ref="C57:G57"/>
    <mergeCell ref="B48:G48"/>
    <mergeCell ref="C18:G18"/>
    <mergeCell ref="F44:G44"/>
    <mergeCell ref="D2:G2"/>
    <mergeCell ref="C39:G39"/>
    <mergeCell ref="C17:G17"/>
    <mergeCell ref="F43:G43"/>
    <mergeCell ref="B22:G22"/>
    <mergeCell ref="C32:G32"/>
    <mergeCell ref="C38:G38"/>
    <mergeCell ref="C19:G19"/>
    <mergeCell ref="C37:G37"/>
    <mergeCell ref="B55:G55"/>
    <mergeCell ref="C56:G56"/>
    <mergeCell ref="C7:G12"/>
  </mergeCells>
  <conditionalFormatting sqref="C5:G5">
    <cfRule type="cellIs" dxfId="23" priority="2" operator="equal">
      <formula>"PASS"</formula>
    </cfRule>
    <cfRule type="cellIs" dxfId="22" priority="3" operator="equal">
      <formula>"FAIL"</formula>
    </cfRule>
  </conditionalFormatting>
  <conditionalFormatting sqref="C56:G58">
    <cfRule type="cellIs" dxfId="21" priority="4" operator="equal">
      <formula>"PASS"</formula>
    </cfRule>
    <cfRule type="cellIs" dxfId="20" priority="5" operator="equal">
      <formula>"FAIL"</formula>
    </cfRule>
  </conditionalFormatting>
  <dataValidations count="2">
    <dataValidation type="list" allowBlank="1" sqref="C5" xr:uid="{00000000-0002-0000-0000-000000000000}">
      <formula1>"PASS,PASS WITH NOTES,FAIL"</formula1>
      <formula2>0</formula2>
    </dataValidation>
    <dataValidation type="list" allowBlank="1" sqref="C18" xr:uid="{00000000-0002-0000-0000-000001000000}">
      <formula1>"Routine,Commissioning,Post-fault,Modification,Other"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8"/>
  <sheetViews>
    <sheetView showGridLines="0" zoomScaleNormal="100" workbookViewId="0">
      <selection activeCell="C15" sqref="C15"/>
    </sheetView>
  </sheetViews>
  <sheetFormatPr defaultColWidth="8.7109375" defaultRowHeight="15"/>
  <cols>
    <col min="1" max="1" width="2" customWidth="1"/>
    <col min="2" max="3" width="28" customWidth="1"/>
    <col min="4" max="4" width="20" customWidth="1"/>
    <col min="5" max="7" width="18" customWidth="1"/>
  </cols>
  <sheetData>
    <row r="2" spans="2:7" ht="21.75" customHeight="1">
      <c r="B2" s="36" t="s">
        <v>57</v>
      </c>
      <c r="C2" s="49"/>
      <c r="D2" s="49"/>
      <c r="E2" s="49"/>
      <c r="F2" s="49"/>
      <c r="G2" s="49"/>
    </row>
    <row r="4" spans="2:7" ht="21.75" customHeight="1">
      <c r="B4" s="38" t="s">
        <v>58</v>
      </c>
      <c r="C4" s="49"/>
      <c r="D4" s="49"/>
      <c r="E4" s="49"/>
      <c r="F4" s="49"/>
      <c r="G4" s="49"/>
    </row>
    <row r="5" spans="2:7" ht="21.75" customHeight="1"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</row>
    <row r="6" spans="2:7" ht="15" customHeight="1">
      <c r="B6" s="8" t="s">
        <v>65</v>
      </c>
      <c r="C6" s="8" t="s">
        <v>66</v>
      </c>
      <c r="D6" s="9"/>
      <c r="E6" s="10"/>
      <c r="F6" s="10"/>
      <c r="G6" s="8"/>
    </row>
    <row r="7" spans="2:7" ht="15" customHeight="1">
      <c r="B7" s="11" t="s">
        <v>67</v>
      </c>
      <c r="C7" s="11"/>
      <c r="D7" s="12" t="s">
        <v>68</v>
      </c>
      <c r="E7" s="13" t="s">
        <v>68</v>
      </c>
      <c r="F7" s="13" t="s">
        <v>68</v>
      </c>
      <c r="G7" s="11" t="s">
        <v>68</v>
      </c>
    </row>
    <row r="8" spans="2:7" ht="15" customHeight="1">
      <c r="B8" s="8" t="s">
        <v>69</v>
      </c>
      <c r="C8" s="8"/>
      <c r="D8" s="9"/>
      <c r="E8" s="10"/>
      <c r="F8" s="10"/>
      <c r="G8" s="8"/>
    </row>
    <row r="9" spans="2:7" ht="15" customHeight="1">
      <c r="B9" s="11"/>
      <c r="C9" s="11"/>
      <c r="D9" s="12"/>
      <c r="E9" s="13"/>
      <c r="F9" s="13"/>
      <c r="G9" s="11"/>
    </row>
    <row r="10" spans="2:7" ht="15" customHeight="1">
      <c r="B10" s="8"/>
      <c r="C10" s="8"/>
      <c r="D10" s="9"/>
      <c r="E10" s="10"/>
      <c r="F10" s="10"/>
      <c r="G10" s="8"/>
    </row>
    <row r="13" spans="2:7" ht="21.75" customHeight="1">
      <c r="B13" s="38" t="s">
        <v>70</v>
      </c>
      <c r="C13" s="49"/>
      <c r="D13" s="49"/>
      <c r="E13" s="49"/>
      <c r="F13" s="49"/>
      <c r="G13" s="49"/>
    </row>
    <row r="14" spans="2:7" ht="21.75" customHeight="1"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/>
    </row>
    <row r="15" spans="2:7" ht="15" customHeight="1">
      <c r="B15" s="2"/>
      <c r="C15" s="8" t="s">
        <v>76</v>
      </c>
      <c r="D15" s="14"/>
      <c r="E15" s="15"/>
      <c r="F15" s="2"/>
      <c r="G15" s="2"/>
    </row>
    <row r="16" spans="2:7" ht="15" customHeight="1">
      <c r="B16" s="16"/>
      <c r="C16" s="11" t="s">
        <v>77</v>
      </c>
      <c r="D16" s="17"/>
      <c r="E16" s="18"/>
      <c r="F16" s="16"/>
      <c r="G16" s="16"/>
    </row>
    <row r="17" spans="2:7" ht="15" customHeight="1">
      <c r="B17" s="2"/>
      <c r="C17" s="8" t="s">
        <v>78</v>
      </c>
      <c r="D17" s="14"/>
      <c r="E17" s="15"/>
      <c r="F17" s="2"/>
      <c r="G17" s="2"/>
    </row>
    <row r="18" spans="2:7" ht="15" customHeight="1">
      <c r="B18" s="16"/>
      <c r="C18" s="11" t="s">
        <v>79</v>
      </c>
      <c r="D18" s="17"/>
      <c r="E18" s="18"/>
      <c r="F18" s="16"/>
      <c r="G18" s="16"/>
    </row>
    <row r="19" spans="2:7" ht="15" customHeight="1">
      <c r="B19" s="2"/>
      <c r="C19" s="8"/>
      <c r="D19" s="14"/>
      <c r="E19" s="15"/>
      <c r="F19" s="2"/>
      <c r="G19" s="2"/>
    </row>
    <row r="20" spans="2:7" ht="15" customHeight="1">
      <c r="B20" s="16"/>
      <c r="C20" s="11"/>
      <c r="D20" s="17"/>
      <c r="E20" s="18"/>
      <c r="F20" s="16"/>
      <c r="G20" s="16"/>
    </row>
    <row r="22" spans="2:7" ht="21.75" customHeight="1">
      <c r="B22" s="38" t="s">
        <v>80</v>
      </c>
      <c r="C22" s="49"/>
      <c r="D22" s="49"/>
      <c r="E22" s="49"/>
      <c r="F22" s="49"/>
      <c r="G22" s="49"/>
    </row>
    <row r="23" spans="2:7" ht="15" customHeight="1">
      <c r="B23" s="64" t="s">
        <v>81</v>
      </c>
      <c r="C23" s="49"/>
      <c r="D23" s="49"/>
      <c r="E23" s="49"/>
      <c r="F23" s="49"/>
      <c r="G23" s="49"/>
    </row>
    <row r="24" spans="2:7" ht="21.75" customHeight="1">
      <c r="B24" s="1" t="s">
        <v>82</v>
      </c>
      <c r="C24" s="39"/>
      <c r="D24" s="52"/>
      <c r="E24" s="52"/>
      <c r="F24" s="52"/>
      <c r="G24" s="53"/>
    </row>
    <row r="25" spans="2:7" ht="21.75" customHeight="1">
      <c r="B25" s="1" t="s">
        <v>83</v>
      </c>
      <c r="C25" s="46" t="s">
        <v>84</v>
      </c>
      <c r="D25" s="52"/>
      <c r="E25" s="52"/>
      <c r="F25" s="52"/>
      <c r="G25" s="53"/>
    </row>
    <row r="26" spans="2:7" ht="21.75" customHeight="1">
      <c r="B26" s="1" t="s">
        <v>85</v>
      </c>
      <c r="C26" s="46" t="s">
        <v>84</v>
      </c>
      <c r="D26" s="52"/>
      <c r="E26" s="52"/>
      <c r="F26" s="52"/>
      <c r="G26" s="53"/>
    </row>
    <row r="27" spans="2:7" ht="21.75" customHeight="1">
      <c r="B27" s="1" t="s">
        <v>86</v>
      </c>
      <c r="C27" s="46" t="s">
        <v>84</v>
      </c>
      <c r="D27" s="52"/>
      <c r="E27" s="52"/>
      <c r="F27" s="52"/>
      <c r="G27" s="53"/>
    </row>
    <row r="28" spans="2:7" ht="21.75" customHeight="1">
      <c r="B28" s="1" t="s">
        <v>87</v>
      </c>
      <c r="C28" s="46" t="s">
        <v>84</v>
      </c>
      <c r="D28" s="52"/>
      <c r="E28" s="52"/>
      <c r="F28" s="52"/>
      <c r="G28" s="53"/>
    </row>
  </sheetData>
  <mergeCells count="10">
    <mergeCell ref="B2:G2"/>
    <mergeCell ref="B22:G22"/>
    <mergeCell ref="C24:G24"/>
    <mergeCell ref="B23:G23"/>
    <mergeCell ref="C25:G25"/>
    <mergeCell ref="C28:G28"/>
    <mergeCell ref="C27:G27"/>
    <mergeCell ref="B4:G4"/>
    <mergeCell ref="B13:G13"/>
    <mergeCell ref="C26:G26"/>
  </mergeCells>
  <hyperlinks>
    <hyperlink ref="C25" r:id="rId1" xr:uid="{00000000-0004-0000-0100-000000000000}"/>
    <hyperlink ref="C26" r:id="rId2" xr:uid="{00000000-0004-0000-0100-000001000000}"/>
    <hyperlink ref="C27" r:id="rId3" xr:uid="{00000000-0004-0000-0100-000002000000}"/>
    <hyperlink ref="C28" r:id="rId4" xr:uid="{00000000-0004-0000-0100-000003000000}"/>
  </hyperlink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48"/>
  <sheetViews>
    <sheetView showGridLines="0" topLeftCell="A34" zoomScaleNormal="100" workbookViewId="0">
      <selection activeCell="C45" sqref="C45"/>
    </sheetView>
  </sheetViews>
  <sheetFormatPr defaultColWidth="8.7109375" defaultRowHeight="15"/>
  <cols>
    <col min="1" max="1" width="2" customWidth="1"/>
    <col min="2" max="2" width="6" customWidth="1"/>
    <col min="3" max="3" width="60" customWidth="1"/>
    <col min="4" max="4" width="14" customWidth="1"/>
    <col min="5" max="5" width="30" customWidth="1"/>
    <col min="6" max="6" width="14" customWidth="1"/>
  </cols>
  <sheetData>
    <row r="2" spans="2:6" ht="21.75" customHeight="1">
      <c r="B2" s="36" t="s">
        <v>88</v>
      </c>
      <c r="C2" s="49"/>
      <c r="D2" s="49"/>
      <c r="E2" s="49"/>
      <c r="F2" s="49"/>
    </row>
    <row r="4" spans="2:6" ht="21.75" customHeight="1">
      <c r="B4" s="38" t="s">
        <v>89</v>
      </c>
      <c r="C4" s="49"/>
      <c r="D4" s="49"/>
      <c r="E4" s="49"/>
      <c r="F4" s="49"/>
    </row>
    <row r="5" spans="2:6" ht="19.5" customHeight="1">
      <c r="B5" s="3" t="s">
        <v>90</v>
      </c>
      <c r="C5" s="3" t="s">
        <v>91</v>
      </c>
      <c r="D5" s="3" t="s">
        <v>92</v>
      </c>
      <c r="E5" s="3" t="s">
        <v>93</v>
      </c>
      <c r="F5" s="3" t="s">
        <v>94</v>
      </c>
    </row>
    <row r="6" spans="2:6" ht="19.5" customHeight="1">
      <c r="B6" s="19">
        <v>1</v>
      </c>
      <c r="C6" s="20" t="s">
        <v>95</v>
      </c>
      <c r="D6" s="21"/>
      <c r="E6" s="2"/>
      <c r="F6" s="21"/>
    </row>
    <row r="7" spans="2:6" ht="19.5" customHeight="1">
      <c r="B7" s="22">
        <v>2</v>
      </c>
      <c r="C7" s="23" t="s">
        <v>96</v>
      </c>
      <c r="D7" s="24"/>
      <c r="E7" s="16"/>
      <c r="F7" s="24"/>
    </row>
    <row r="8" spans="2:6" ht="19.5" customHeight="1">
      <c r="B8" s="19">
        <v>3</v>
      </c>
      <c r="C8" s="20" t="s">
        <v>97</v>
      </c>
      <c r="D8" s="21"/>
      <c r="E8" s="2"/>
      <c r="F8" s="21"/>
    </row>
    <row r="9" spans="2:6" ht="19.5" customHeight="1">
      <c r="B9" s="22">
        <v>4</v>
      </c>
      <c r="C9" s="23" t="s">
        <v>98</v>
      </c>
      <c r="D9" s="24"/>
      <c r="E9" s="16"/>
      <c r="F9" s="24"/>
    </row>
    <row r="10" spans="2:6" ht="19.5" customHeight="1">
      <c r="B10" s="19">
        <v>5</v>
      </c>
      <c r="C10" s="20" t="s">
        <v>99</v>
      </c>
      <c r="D10" s="21"/>
      <c r="E10" s="2"/>
      <c r="F10" s="21"/>
    </row>
    <row r="12" spans="2:6" ht="21.75" customHeight="1">
      <c r="B12" s="38" t="s">
        <v>100</v>
      </c>
      <c r="C12" s="49"/>
      <c r="D12" s="49"/>
      <c r="E12" s="49"/>
      <c r="F12" s="49"/>
    </row>
    <row r="13" spans="2:6" ht="19.5" customHeight="1"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</row>
    <row r="14" spans="2:6" ht="19.5" customHeight="1">
      <c r="B14" s="19">
        <v>6</v>
      </c>
      <c r="C14" s="20" t="s">
        <v>101</v>
      </c>
      <c r="D14" s="21"/>
      <c r="E14" s="2"/>
      <c r="F14" s="21"/>
    </row>
    <row r="15" spans="2:6" ht="19.5" customHeight="1">
      <c r="B15" s="22">
        <v>7</v>
      </c>
      <c r="C15" s="23" t="s">
        <v>102</v>
      </c>
      <c r="D15" s="24"/>
      <c r="E15" s="16"/>
      <c r="F15" s="24"/>
    </row>
    <row r="16" spans="2:6" ht="19.5" customHeight="1">
      <c r="B16" s="19">
        <v>8</v>
      </c>
      <c r="C16" s="20" t="s">
        <v>103</v>
      </c>
      <c r="D16" s="21"/>
      <c r="E16" s="2"/>
      <c r="F16" s="21"/>
    </row>
    <row r="17" spans="2:6" ht="19.5" customHeight="1">
      <c r="B17" s="22">
        <v>9</v>
      </c>
      <c r="C17" s="23" t="s">
        <v>104</v>
      </c>
      <c r="D17" s="24"/>
      <c r="E17" s="16"/>
      <c r="F17" s="24"/>
    </row>
    <row r="19" spans="2:6" ht="21.75" customHeight="1">
      <c r="B19" s="38" t="s">
        <v>105</v>
      </c>
      <c r="C19" s="49"/>
      <c r="D19" s="49"/>
      <c r="E19" s="49"/>
      <c r="F19" s="49"/>
    </row>
    <row r="20" spans="2:6" ht="19.5" customHeight="1">
      <c r="B20" s="3" t="s">
        <v>90</v>
      </c>
      <c r="C20" s="3" t="s">
        <v>91</v>
      </c>
      <c r="D20" s="3" t="s">
        <v>92</v>
      </c>
      <c r="E20" s="3" t="s">
        <v>93</v>
      </c>
      <c r="F20" s="3" t="s">
        <v>94</v>
      </c>
    </row>
    <row r="21" spans="2:6" ht="19.5" customHeight="1">
      <c r="B21" s="19">
        <v>10</v>
      </c>
      <c r="C21" s="20" t="s">
        <v>106</v>
      </c>
      <c r="D21" s="21"/>
      <c r="E21" s="2"/>
      <c r="F21" s="21"/>
    </row>
    <row r="22" spans="2:6" ht="19.5" customHeight="1">
      <c r="B22" s="22">
        <v>11</v>
      </c>
      <c r="C22" s="23" t="s">
        <v>107</v>
      </c>
      <c r="D22" s="24"/>
      <c r="E22" s="16"/>
      <c r="F22" s="24"/>
    </row>
    <row r="24" spans="2:6" ht="21.75" customHeight="1">
      <c r="B24" s="38" t="s">
        <v>108</v>
      </c>
      <c r="C24" s="49"/>
      <c r="D24" s="49"/>
      <c r="E24" s="49"/>
      <c r="F24" s="49"/>
    </row>
    <row r="25" spans="2:6" ht="19.5" customHeight="1">
      <c r="B25" s="3" t="s">
        <v>90</v>
      </c>
      <c r="C25" s="3" t="s">
        <v>91</v>
      </c>
      <c r="D25" s="3" t="s">
        <v>92</v>
      </c>
      <c r="E25" s="3" t="s">
        <v>93</v>
      </c>
      <c r="F25" s="3" t="s">
        <v>94</v>
      </c>
    </row>
    <row r="26" spans="2:6" ht="19.5" customHeight="1">
      <c r="B26" s="19">
        <v>12</v>
      </c>
      <c r="C26" s="20" t="s">
        <v>109</v>
      </c>
      <c r="D26" s="21"/>
      <c r="E26" s="2"/>
      <c r="F26" s="21"/>
    </row>
    <row r="27" spans="2:6" ht="19.5" customHeight="1">
      <c r="B27" s="22">
        <v>13</v>
      </c>
      <c r="C27" s="23" t="s">
        <v>110</v>
      </c>
      <c r="D27" s="24"/>
      <c r="E27" s="16"/>
      <c r="F27" s="24"/>
    </row>
    <row r="28" spans="2:6" ht="19.5" customHeight="1">
      <c r="B28" s="19">
        <v>14</v>
      </c>
      <c r="C28" s="20" t="s">
        <v>111</v>
      </c>
      <c r="D28" s="21"/>
      <c r="E28" s="2"/>
      <c r="F28" s="21"/>
    </row>
    <row r="29" spans="2:6" ht="19.5" customHeight="1">
      <c r="B29" s="22">
        <v>15</v>
      </c>
      <c r="C29" s="23" t="s">
        <v>112</v>
      </c>
      <c r="D29" s="24"/>
      <c r="E29" s="16"/>
      <c r="F29" s="24"/>
    </row>
    <row r="31" spans="2:6" ht="21.75" customHeight="1">
      <c r="B31" s="38" t="s">
        <v>113</v>
      </c>
      <c r="C31" s="49"/>
      <c r="D31" s="49"/>
      <c r="E31" s="49"/>
      <c r="F31" s="49"/>
    </row>
    <row r="32" spans="2:6" ht="19.5" customHeight="1">
      <c r="B32" s="3" t="s">
        <v>90</v>
      </c>
      <c r="C32" s="3" t="s">
        <v>91</v>
      </c>
      <c r="D32" s="3" t="s">
        <v>92</v>
      </c>
      <c r="E32" s="3" t="s">
        <v>93</v>
      </c>
      <c r="F32" s="3" t="s">
        <v>94</v>
      </c>
    </row>
    <row r="33" spans="2:6" ht="19.5" customHeight="1">
      <c r="B33" s="19">
        <v>16</v>
      </c>
      <c r="C33" s="20" t="s">
        <v>114</v>
      </c>
      <c r="D33" s="21"/>
      <c r="E33" s="2"/>
      <c r="F33" s="21"/>
    </row>
    <row r="34" spans="2:6" ht="19.5" customHeight="1">
      <c r="B34" s="22">
        <v>17</v>
      </c>
      <c r="C34" s="23" t="s">
        <v>115</v>
      </c>
      <c r="D34" s="24"/>
      <c r="E34" s="16"/>
      <c r="F34" s="24"/>
    </row>
    <row r="36" spans="2:6" ht="21.75" customHeight="1">
      <c r="B36" s="38" t="s">
        <v>116</v>
      </c>
      <c r="C36" s="49"/>
      <c r="D36" s="49"/>
      <c r="E36" s="49"/>
      <c r="F36" s="49"/>
    </row>
    <row r="37" spans="2:6" ht="19.5" customHeight="1">
      <c r="B37" s="3" t="s">
        <v>90</v>
      </c>
      <c r="C37" s="3" t="s">
        <v>91</v>
      </c>
      <c r="D37" s="3" t="s">
        <v>92</v>
      </c>
      <c r="E37" s="3" t="s">
        <v>93</v>
      </c>
      <c r="F37" s="3" t="s">
        <v>94</v>
      </c>
    </row>
    <row r="38" spans="2:6" ht="19.5" customHeight="1">
      <c r="B38" s="19">
        <v>18</v>
      </c>
      <c r="C38" s="20" t="s">
        <v>117</v>
      </c>
      <c r="D38" s="21"/>
      <c r="E38" s="2"/>
      <c r="F38" s="21"/>
    </row>
    <row r="39" spans="2:6" ht="19.5" customHeight="1">
      <c r="B39" s="22">
        <v>19</v>
      </c>
      <c r="C39" s="23" t="s">
        <v>118</v>
      </c>
      <c r="D39" s="24"/>
      <c r="E39" s="16"/>
      <c r="F39" s="24"/>
    </row>
    <row r="40" spans="2:6" ht="19.5" customHeight="1">
      <c r="B40" s="19">
        <v>20</v>
      </c>
      <c r="C40" s="20" t="s">
        <v>119</v>
      </c>
      <c r="D40" s="21"/>
      <c r="E40" s="2"/>
      <c r="F40" s="21"/>
    </row>
    <row r="41" spans="2:6" ht="19.5" customHeight="1">
      <c r="B41" s="22">
        <v>21</v>
      </c>
      <c r="C41" s="23" t="s">
        <v>120</v>
      </c>
      <c r="D41" s="24"/>
      <c r="E41" s="16"/>
      <c r="F41" s="24"/>
    </row>
    <row r="43" spans="2:6" ht="21.75" customHeight="1">
      <c r="B43" s="38" t="s">
        <v>121</v>
      </c>
      <c r="C43" s="49"/>
      <c r="D43" s="49"/>
      <c r="E43" s="49"/>
      <c r="F43" s="49"/>
    </row>
    <row r="44" spans="2:6" ht="19.5" customHeight="1">
      <c r="B44" s="3" t="s">
        <v>90</v>
      </c>
      <c r="C44" s="3" t="s">
        <v>91</v>
      </c>
      <c r="D44" s="3" t="s">
        <v>92</v>
      </c>
      <c r="E44" s="3" t="s">
        <v>93</v>
      </c>
      <c r="F44" s="3" t="s">
        <v>94</v>
      </c>
    </row>
    <row r="45" spans="2:6" ht="19.5" customHeight="1">
      <c r="B45" s="19">
        <v>22</v>
      </c>
      <c r="C45" s="20" t="s">
        <v>122</v>
      </c>
      <c r="D45" s="21"/>
      <c r="E45" s="2"/>
      <c r="F45" s="21"/>
    </row>
    <row r="46" spans="2:6" ht="19.5" customHeight="1">
      <c r="B46" s="22">
        <v>23</v>
      </c>
      <c r="C46" s="23" t="s">
        <v>123</v>
      </c>
      <c r="D46" s="24"/>
      <c r="E46" s="16"/>
      <c r="F46" s="24"/>
    </row>
    <row r="47" spans="2:6" ht="19.5" customHeight="1">
      <c r="B47" s="19">
        <v>24</v>
      </c>
      <c r="C47" s="20" t="s">
        <v>124</v>
      </c>
      <c r="D47" s="21"/>
      <c r="E47" s="2"/>
      <c r="F47" s="21"/>
    </row>
    <row r="48" spans="2:6" ht="19.5" customHeight="1">
      <c r="B48" s="22">
        <v>25</v>
      </c>
      <c r="C48" s="23" t="s">
        <v>125</v>
      </c>
      <c r="D48" s="24"/>
      <c r="E48" s="16"/>
      <c r="F48" s="24"/>
    </row>
  </sheetData>
  <mergeCells count="8">
    <mergeCell ref="B4:F4"/>
    <mergeCell ref="B43:F43"/>
    <mergeCell ref="B12:F12"/>
    <mergeCell ref="B24:F24"/>
    <mergeCell ref="B2:F2"/>
    <mergeCell ref="B19:F19"/>
    <mergeCell ref="B31:F31"/>
    <mergeCell ref="B36:F36"/>
  </mergeCells>
  <conditionalFormatting sqref="D5:D200">
    <cfRule type="cellIs" dxfId="19" priority="2" operator="equal">
      <formula>"OK"</formula>
    </cfRule>
    <cfRule type="cellIs" dxfId="18" priority="3" operator="equal">
      <formula>"FAIL"</formula>
    </cfRule>
  </conditionalFormatting>
  <dataValidations count="1">
    <dataValidation type="list" allowBlank="1" sqref="D6:D10 D14:D17 D21:D22 D26:D29 D33:D34 D38:D41 D45:D48" xr:uid="{00000000-0002-0000-02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34"/>
  <sheetViews>
    <sheetView showGridLines="0" zoomScaleNormal="100" workbookViewId="0">
      <pane xSplit="1" ySplit="4" topLeftCell="B14" activePane="bottomRight" state="frozen"/>
      <selection pane="bottomRight"/>
      <selection pane="bottomLeft" activeCell="A14" sqref="A14"/>
      <selection pane="topRight" activeCell="B1" sqref="B1"/>
    </sheetView>
  </sheetViews>
  <sheetFormatPr defaultColWidth="8.7109375" defaultRowHeight="15"/>
  <cols>
    <col min="1" max="1" width="2" customWidth="1"/>
    <col min="2" max="2" width="6" customWidth="1"/>
    <col min="3" max="3" width="13" customWidth="1"/>
    <col min="4" max="4" width="12" customWidth="1"/>
    <col min="5" max="5" width="18" customWidth="1"/>
    <col min="6" max="7" width="16" customWidth="1"/>
    <col min="8" max="11" width="12" customWidth="1"/>
    <col min="12" max="12" width="26" customWidth="1"/>
  </cols>
  <sheetData>
    <row r="2" spans="2:12" ht="21.75" customHeight="1">
      <c r="B2" s="36" t="s">
        <v>126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2" ht="15" customHeight="1">
      <c r="B3" s="43" t="s">
        <v>127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2:12" ht="15" customHeight="1">
      <c r="B4" s="64" t="s">
        <v>128</v>
      </c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2:12" ht="21.75" customHeight="1">
      <c r="B5" s="38" t="s">
        <v>129</v>
      </c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2:12" ht="30" customHeight="1">
      <c r="B6" s="3" t="s">
        <v>130</v>
      </c>
      <c r="C6" s="3" t="s">
        <v>131</v>
      </c>
      <c r="D6" s="3" t="s">
        <v>132</v>
      </c>
      <c r="E6" s="3" t="s">
        <v>133</v>
      </c>
      <c r="F6" s="3" t="s">
        <v>134</v>
      </c>
      <c r="G6" s="3" t="s">
        <v>135</v>
      </c>
      <c r="H6" s="3" t="s">
        <v>136</v>
      </c>
      <c r="I6" s="3" t="s">
        <v>137</v>
      </c>
      <c r="J6" s="3" t="s">
        <v>138</v>
      </c>
      <c r="K6" s="3" t="s">
        <v>139</v>
      </c>
      <c r="L6" s="3" t="s">
        <v>75</v>
      </c>
    </row>
    <row r="7" spans="2:12" ht="18" customHeight="1">
      <c r="B7" s="19">
        <v>1</v>
      </c>
      <c r="C7" s="25">
        <v>63.5</v>
      </c>
      <c r="D7" s="5">
        <v>0</v>
      </c>
      <c r="E7" s="21" t="s">
        <v>140</v>
      </c>
      <c r="F7" s="26">
        <f t="shared" ref="F7:F15" si="0">IFERROR(C7*Ratio_VTline,"")</f>
        <v>132000</v>
      </c>
      <c r="G7" s="27"/>
      <c r="H7" s="5"/>
      <c r="I7" s="26" t="str">
        <f t="shared" ref="I7:I15" si="1">IFERROR(IF(OR(F7="",G7=""),"",(G7-F7)/F7*100),"")</f>
        <v/>
      </c>
      <c r="J7" s="26" t="str">
        <f t="shared" ref="J7:J15" si="2">IFERROR(IF(OR(D7="",H7=""),"",H7-D7),"")</f>
        <v/>
      </c>
      <c r="K7" s="19" t="str">
        <f t="shared" ref="K7:K15" si="3">IF(AND(I7="",J7=""),"",IF(OR(AND(I7&lt;&gt;"",ABS(I7)&gt;TolV_pct),AND(J7&lt;&gt;"",ABS(J7)&gt;TolAngle_deg)),"FAIL","PASS"))</f>
        <v/>
      </c>
      <c r="L7" s="21"/>
    </row>
    <row r="8" spans="2:12" ht="18" customHeight="1">
      <c r="B8" s="22">
        <v>1</v>
      </c>
      <c r="C8" s="28">
        <v>63.5</v>
      </c>
      <c r="D8" s="29">
        <v>-120</v>
      </c>
      <c r="E8" s="24" t="s">
        <v>141</v>
      </c>
      <c r="F8" s="30">
        <f t="shared" si="0"/>
        <v>132000</v>
      </c>
      <c r="G8" s="31"/>
      <c r="H8" s="29"/>
      <c r="I8" s="30" t="str">
        <f t="shared" si="1"/>
        <v/>
      </c>
      <c r="J8" s="30" t="str">
        <f t="shared" si="2"/>
        <v/>
      </c>
      <c r="K8" s="22" t="str">
        <f t="shared" si="3"/>
        <v/>
      </c>
      <c r="L8" s="24"/>
    </row>
    <row r="9" spans="2:12" ht="18" customHeight="1">
      <c r="B9" s="19">
        <v>1</v>
      </c>
      <c r="C9" s="25">
        <v>63.5</v>
      </c>
      <c r="D9" s="5">
        <v>120</v>
      </c>
      <c r="E9" s="21" t="s">
        <v>142</v>
      </c>
      <c r="F9" s="26">
        <f t="shared" si="0"/>
        <v>132000</v>
      </c>
      <c r="G9" s="27"/>
      <c r="H9" s="5"/>
      <c r="I9" s="26" t="str">
        <f t="shared" si="1"/>
        <v/>
      </c>
      <c r="J9" s="26" t="str">
        <f t="shared" si="2"/>
        <v/>
      </c>
      <c r="K9" s="19" t="str">
        <f t="shared" si="3"/>
        <v/>
      </c>
      <c r="L9" s="21"/>
    </row>
    <row r="10" spans="2:12" ht="18" customHeight="1">
      <c r="B10" s="22">
        <v>2</v>
      </c>
      <c r="C10" s="28">
        <v>110</v>
      </c>
      <c r="D10" s="29">
        <v>0</v>
      </c>
      <c r="E10" s="24" t="s">
        <v>140</v>
      </c>
      <c r="F10" s="30">
        <f t="shared" si="0"/>
        <v>228661.41732283463</v>
      </c>
      <c r="G10" s="31"/>
      <c r="H10" s="29"/>
      <c r="I10" s="30" t="str">
        <f t="shared" si="1"/>
        <v/>
      </c>
      <c r="J10" s="30" t="str">
        <f t="shared" si="2"/>
        <v/>
      </c>
      <c r="K10" s="22" t="str">
        <f t="shared" si="3"/>
        <v/>
      </c>
      <c r="L10" s="24"/>
    </row>
    <row r="11" spans="2:12" ht="18" customHeight="1">
      <c r="B11" s="19">
        <v>2</v>
      </c>
      <c r="C11" s="25">
        <v>110</v>
      </c>
      <c r="D11" s="5">
        <v>-120</v>
      </c>
      <c r="E11" s="21" t="s">
        <v>141</v>
      </c>
      <c r="F11" s="26">
        <f t="shared" si="0"/>
        <v>228661.41732283463</v>
      </c>
      <c r="G11" s="27"/>
      <c r="H11" s="5"/>
      <c r="I11" s="26" t="str">
        <f t="shared" si="1"/>
        <v/>
      </c>
      <c r="J11" s="26" t="str">
        <f t="shared" si="2"/>
        <v/>
      </c>
      <c r="K11" s="19" t="str">
        <f t="shared" si="3"/>
        <v/>
      </c>
      <c r="L11" s="21"/>
    </row>
    <row r="12" spans="2:12" ht="18" customHeight="1">
      <c r="B12" s="22">
        <v>2</v>
      </c>
      <c r="C12" s="28">
        <v>110</v>
      </c>
      <c r="D12" s="29">
        <v>120</v>
      </c>
      <c r="E12" s="24" t="s">
        <v>142</v>
      </c>
      <c r="F12" s="30">
        <f t="shared" si="0"/>
        <v>228661.41732283463</v>
      </c>
      <c r="G12" s="31"/>
      <c r="H12" s="29"/>
      <c r="I12" s="30" t="str">
        <f t="shared" si="1"/>
        <v/>
      </c>
      <c r="J12" s="30" t="str">
        <f t="shared" si="2"/>
        <v/>
      </c>
      <c r="K12" s="22" t="str">
        <f t="shared" si="3"/>
        <v/>
      </c>
      <c r="L12" s="24"/>
    </row>
    <row r="13" spans="2:12" ht="18" customHeight="1">
      <c r="B13" s="19">
        <v>3</v>
      </c>
      <c r="C13" s="25">
        <v>30</v>
      </c>
      <c r="D13" s="5">
        <v>0</v>
      </c>
      <c r="E13" s="21" t="s">
        <v>140</v>
      </c>
      <c r="F13" s="26">
        <f t="shared" si="0"/>
        <v>62362.204724409443</v>
      </c>
      <c r="G13" s="27"/>
      <c r="H13" s="5"/>
      <c r="I13" s="26" t="str">
        <f t="shared" si="1"/>
        <v/>
      </c>
      <c r="J13" s="26" t="str">
        <f t="shared" si="2"/>
        <v/>
      </c>
      <c r="K13" s="19" t="str">
        <f t="shared" si="3"/>
        <v/>
      </c>
      <c r="L13" s="21"/>
    </row>
    <row r="14" spans="2:12" ht="18" customHeight="1">
      <c r="B14" s="22">
        <v>3</v>
      </c>
      <c r="C14" s="28">
        <v>30</v>
      </c>
      <c r="D14" s="29">
        <v>-120</v>
      </c>
      <c r="E14" s="24" t="s">
        <v>141</v>
      </c>
      <c r="F14" s="30">
        <f t="shared" si="0"/>
        <v>62362.204724409443</v>
      </c>
      <c r="G14" s="31"/>
      <c r="H14" s="29"/>
      <c r="I14" s="30" t="str">
        <f t="shared" si="1"/>
        <v/>
      </c>
      <c r="J14" s="30" t="str">
        <f t="shared" si="2"/>
        <v/>
      </c>
      <c r="K14" s="22" t="str">
        <f t="shared" si="3"/>
        <v/>
      </c>
      <c r="L14" s="24"/>
    </row>
    <row r="15" spans="2:12" ht="18" customHeight="1">
      <c r="B15" s="19">
        <v>3</v>
      </c>
      <c r="C15" s="25">
        <v>30</v>
      </c>
      <c r="D15" s="5">
        <v>120</v>
      </c>
      <c r="E15" s="21" t="s">
        <v>142</v>
      </c>
      <c r="F15" s="26">
        <f t="shared" si="0"/>
        <v>62362.204724409443</v>
      </c>
      <c r="G15" s="27"/>
      <c r="H15" s="5"/>
      <c r="I15" s="26" t="str">
        <f t="shared" si="1"/>
        <v/>
      </c>
      <c r="J15" s="26" t="str">
        <f t="shared" si="2"/>
        <v/>
      </c>
      <c r="K15" s="19" t="str">
        <f t="shared" si="3"/>
        <v/>
      </c>
      <c r="L15" s="21"/>
    </row>
    <row r="17" spans="2:12" ht="21.75" customHeight="1">
      <c r="B17" s="38" t="s">
        <v>143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2:12" ht="30" customHeight="1">
      <c r="B18" s="3" t="s">
        <v>130</v>
      </c>
      <c r="C18" s="3" t="s">
        <v>131</v>
      </c>
      <c r="D18" s="3" t="s">
        <v>132</v>
      </c>
      <c r="E18" s="3" t="s">
        <v>133</v>
      </c>
      <c r="F18" s="3" t="s">
        <v>134</v>
      </c>
      <c r="G18" s="3" t="s">
        <v>135</v>
      </c>
      <c r="H18" s="3" t="s">
        <v>136</v>
      </c>
      <c r="I18" s="3" t="s">
        <v>137</v>
      </c>
      <c r="J18" s="3" t="s">
        <v>138</v>
      </c>
      <c r="K18" s="3" t="s">
        <v>139</v>
      </c>
      <c r="L18" s="3" t="s">
        <v>75</v>
      </c>
    </row>
    <row r="19" spans="2:12" ht="18" customHeight="1">
      <c r="B19" s="19">
        <v>1</v>
      </c>
      <c r="C19" s="25">
        <v>30</v>
      </c>
      <c r="D19" s="5">
        <v>0</v>
      </c>
      <c r="E19" s="21" t="s">
        <v>144</v>
      </c>
      <c r="F19" s="26">
        <f>IFERROR(C19*Ratio_VTsync,"")</f>
        <v>62362.204724409443</v>
      </c>
      <c r="G19" s="27"/>
      <c r="H19" s="5"/>
      <c r="I19" s="26" t="str">
        <f>IFERROR(IF(OR(F19="",G19=""),"",(G19-F19)/F19*100),"")</f>
        <v/>
      </c>
      <c r="J19" s="26" t="str">
        <f>IFERROR(IF(OR(D19="",H19=""),"",H19-D19),"")</f>
        <v/>
      </c>
      <c r="K19" s="19" t="str">
        <f>IF(AND(I19="",J19=""),"",IF(OR(AND(I19&lt;&gt;"",ABS(I19)&gt;TolV_pct),AND(J19&lt;&gt;"",ABS(J19)&gt;TolAngle_deg)),"FAIL","PASS"))</f>
        <v/>
      </c>
      <c r="L19" s="21"/>
    </row>
    <row r="20" spans="2:12" ht="18" customHeight="1">
      <c r="B20" s="22">
        <v>2</v>
      </c>
      <c r="C20" s="28">
        <v>63.5</v>
      </c>
      <c r="D20" s="29">
        <v>0</v>
      </c>
      <c r="E20" s="24" t="s">
        <v>144</v>
      </c>
      <c r="F20" s="30">
        <f>IFERROR(C20*Ratio_VTsync,"")</f>
        <v>132000</v>
      </c>
      <c r="G20" s="31"/>
      <c r="H20" s="29"/>
      <c r="I20" s="30" t="str">
        <f>IFERROR(IF(OR(F20="",G20=""),"",(G20-F20)/F20*100),"")</f>
        <v/>
      </c>
      <c r="J20" s="30" t="str">
        <f>IFERROR(IF(OR(D20="",H20=""),"",H20-D20),"")</f>
        <v/>
      </c>
      <c r="K20" s="22" t="str">
        <f>IF(AND(I20="",J20=""),"",IF(OR(AND(I20&lt;&gt;"",ABS(I20)&gt;TolV_pct),AND(J20&lt;&gt;"",ABS(J20)&gt;TolAngle_deg)),"FAIL","PASS"))</f>
        <v/>
      </c>
      <c r="L20" s="24"/>
    </row>
    <row r="21" spans="2:12" ht="18" customHeight="1">
      <c r="B21" s="19">
        <v>3</v>
      </c>
      <c r="C21" s="25">
        <v>110</v>
      </c>
      <c r="D21" s="5">
        <v>0</v>
      </c>
      <c r="E21" s="21" t="s">
        <v>144</v>
      </c>
      <c r="F21" s="26">
        <f>IFERROR(C21*Ratio_VTsync,"")</f>
        <v>228661.41732283463</v>
      </c>
      <c r="G21" s="27"/>
      <c r="H21" s="5"/>
      <c r="I21" s="26" t="str">
        <f>IFERROR(IF(OR(F21="",G21=""),"",(G21-F21)/F21*100),"")</f>
        <v/>
      </c>
      <c r="J21" s="26" t="str">
        <f>IFERROR(IF(OR(D21="",H21=""),"",H21-D21),"")</f>
        <v/>
      </c>
      <c r="K21" s="19" t="str">
        <f>IF(AND(I21="",J21=""),"",IF(OR(AND(I21&lt;&gt;"",ABS(I21)&gt;TolV_pct),AND(J21&lt;&gt;"",ABS(J21)&gt;TolAngle_deg)),"FAIL","PASS"))</f>
        <v/>
      </c>
      <c r="L21" s="21"/>
    </row>
    <row r="22" spans="2:12" ht="18" customHeight="1">
      <c r="B22" s="22">
        <v>4</v>
      </c>
      <c r="C22" s="28">
        <v>63.5</v>
      </c>
      <c r="D22" s="29">
        <v>30</v>
      </c>
      <c r="E22" s="24" t="s">
        <v>144</v>
      </c>
      <c r="F22" s="30">
        <f>IFERROR(C22*Ratio_VTsync,"")</f>
        <v>132000</v>
      </c>
      <c r="G22" s="31"/>
      <c r="H22" s="29"/>
      <c r="I22" s="30" t="str">
        <f>IFERROR(IF(OR(F22="",G22=""),"",(G22-F22)/F22*100),"")</f>
        <v/>
      </c>
      <c r="J22" s="30" t="str">
        <f>IFERROR(IF(OR(D22="",H22=""),"",H22-D22),"")</f>
        <v/>
      </c>
      <c r="K22" s="22" t="str">
        <f>IF(AND(I22="",J22=""),"",IF(OR(AND(I22&lt;&gt;"",ABS(I22)&gt;TolV_pct),AND(J22&lt;&gt;"",ABS(J22)&gt;TolAngle_deg)),"FAIL","PASS"))</f>
        <v/>
      </c>
      <c r="L22" s="24"/>
    </row>
    <row r="24" spans="2:12" ht="21.75" customHeight="1">
      <c r="B24" s="38" t="s">
        <v>145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2:12" ht="30" customHeight="1">
      <c r="B25" s="3" t="s">
        <v>130</v>
      </c>
      <c r="C25" s="3" t="s">
        <v>146</v>
      </c>
      <c r="D25" s="3" t="s">
        <v>132</v>
      </c>
      <c r="E25" s="3" t="s">
        <v>133</v>
      </c>
      <c r="F25" s="3" t="s">
        <v>147</v>
      </c>
      <c r="G25" s="3" t="s">
        <v>135</v>
      </c>
      <c r="H25" s="3" t="s">
        <v>136</v>
      </c>
      <c r="I25" s="3" t="s">
        <v>137</v>
      </c>
      <c r="J25" s="3" t="s">
        <v>138</v>
      </c>
      <c r="K25" s="3" t="s">
        <v>139</v>
      </c>
      <c r="L25" s="3" t="s">
        <v>75</v>
      </c>
    </row>
    <row r="26" spans="2:12" ht="18" customHeight="1">
      <c r="B26" s="19">
        <v>1</v>
      </c>
      <c r="C26" s="25">
        <v>1</v>
      </c>
      <c r="D26" s="5">
        <v>0</v>
      </c>
      <c r="E26" s="21" t="s">
        <v>148</v>
      </c>
      <c r="F26" s="26">
        <f t="shared" ref="F26:F34" si="4">IFERROR(C26*Ratio_CTline,"")</f>
        <v>600</v>
      </c>
      <c r="G26" s="27"/>
      <c r="H26" s="5"/>
      <c r="I26" s="26" t="str">
        <f t="shared" ref="I26:I34" si="5">IFERROR(IF(OR(F26="",G26=""),"",(G26-F26)/F26*100),"")</f>
        <v/>
      </c>
      <c r="J26" s="26" t="str">
        <f t="shared" ref="J26:J34" si="6">IFERROR(IF(OR(D26="",H26=""),"",H26-D26),"")</f>
        <v/>
      </c>
      <c r="K26" s="19" t="str">
        <f t="shared" ref="K26:K34" si="7">IF(AND(I26="",J26=""),"",IF(OR(AND(I26&lt;&gt;"",ABS(I26)&gt;TolI_pct),AND(J26&lt;&gt;"",ABS(J26)&gt;TolAngle_deg)),"FAIL","PASS"))</f>
        <v/>
      </c>
      <c r="L26" s="21"/>
    </row>
    <row r="27" spans="2:12" ht="18" customHeight="1">
      <c r="B27" s="22">
        <v>1</v>
      </c>
      <c r="C27" s="28">
        <v>1</v>
      </c>
      <c r="D27" s="29">
        <v>-120</v>
      </c>
      <c r="E27" s="24" t="s">
        <v>149</v>
      </c>
      <c r="F27" s="30">
        <f t="shared" si="4"/>
        <v>600</v>
      </c>
      <c r="G27" s="31"/>
      <c r="H27" s="29"/>
      <c r="I27" s="30" t="str">
        <f t="shared" si="5"/>
        <v/>
      </c>
      <c r="J27" s="30" t="str">
        <f t="shared" si="6"/>
        <v/>
      </c>
      <c r="K27" s="22" t="str">
        <f t="shared" si="7"/>
        <v/>
      </c>
      <c r="L27" s="24"/>
    </row>
    <row r="28" spans="2:12" ht="18" customHeight="1">
      <c r="B28" s="19">
        <v>1</v>
      </c>
      <c r="C28" s="25">
        <v>1</v>
      </c>
      <c r="D28" s="5">
        <v>120</v>
      </c>
      <c r="E28" s="21" t="s">
        <v>150</v>
      </c>
      <c r="F28" s="26">
        <f t="shared" si="4"/>
        <v>600</v>
      </c>
      <c r="G28" s="27"/>
      <c r="H28" s="5"/>
      <c r="I28" s="26" t="str">
        <f t="shared" si="5"/>
        <v/>
      </c>
      <c r="J28" s="26" t="str">
        <f t="shared" si="6"/>
        <v/>
      </c>
      <c r="K28" s="19" t="str">
        <f t="shared" si="7"/>
        <v/>
      </c>
      <c r="L28" s="21"/>
    </row>
    <row r="29" spans="2:12" ht="18" customHeight="1">
      <c r="B29" s="22">
        <v>2</v>
      </c>
      <c r="C29" s="28">
        <v>5</v>
      </c>
      <c r="D29" s="29">
        <v>0</v>
      </c>
      <c r="E29" s="24" t="s">
        <v>148</v>
      </c>
      <c r="F29" s="30">
        <f t="shared" si="4"/>
        <v>3000</v>
      </c>
      <c r="G29" s="31"/>
      <c r="H29" s="29"/>
      <c r="I29" s="30" t="str">
        <f t="shared" si="5"/>
        <v/>
      </c>
      <c r="J29" s="30" t="str">
        <f t="shared" si="6"/>
        <v/>
      </c>
      <c r="K29" s="22" t="str">
        <f t="shared" si="7"/>
        <v/>
      </c>
      <c r="L29" s="24"/>
    </row>
    <row r="30" spans="2:12" ht="18" customHeight="1">
      <c r="B30" s="19">
        <v>2</v>
      </c>
      <c r="C30" s="25">
        <v>5</v>
      </c>
      <c r="D30" s="5">
        <v>-120</v>
      </c>
      <c r="E30" s="21" t="s">
        <v>149</v>
      </c>
      <c r="F30" s="26">
        <f t="shared" si="4"/>
        <v>3000</v>
      </c>
      <c r="G30" s="27"/>
      <c r="H30" s="5"/>
      <c r="I30" s="26" t="str">
        <f t="shared" si="5"/>
        <v/>
      </c>
      <c r="J30" s="26" t="str">
        <f t="shared" si="6"/>
        <v/>
      </c>
      <c r="K30" s="19" t="str">
        <f t="shared" si="7"/>
        <v/>
      </c>
      <c r="L30" s="21"/>
    </row>
    <row r="31" spans="2:12" ht="18" customHeight="1">
      <c r="B31" s="22">
        <v>2</v>
      </c>
      <c r="C31" s="28">
        <v>5</v>
      </c>
      <c r="D31" s="29">
        <v>120</v>
      </c>
      <c r="E31" s="24" t="s">
        <v>150</v>
      </c>
      <c r="F31" s="30">
        <f t="shared" si="4"/>
        <v>3000</v>
      </c>
      <c r="G31" s="31"/>
      <c r="H31" s="29"/>
      <c r="I31" s="30" t="str">
        <f t="shared" si="5"/>
        <v/>
      </c>
      <c r="J31" s="30" t="str">
        <f t="shared" si="6"/>
        <v/>
      </c>
      <c r="K31" s="22" t="str">
        <f t="shared" si="7"/>
        <v/>
      </c>
      <c r="L31" s="24"/>
    </row>
    <row r="32" spans="2:12" ht="18" customHeight="1">
      <c r="B32" s="19">
        <v>3</v>
      </c>
      <c r="C32" s="25">
        <v>0.2</v>
      </c>
      <c r="D32" s="5">
        <v>0</v>
      </c>
      <c r="E32" s="21" t="s">
        <v>148</v>
      </c>
      <c r="F32" s="26">
        <f t="shared" si="4"/>
        <v>120</v>
      </c>
      <c r="G32" s="27"/>
      <c r="H32" s="5"/>
      <c r="I32" s="26" t="str">
        <f t="shared" si="5"/>
        <v/>
      </c>
      <c r="J32" s="26" t="str">
        <f t="shared" si="6"/>
        <v/>
      </c>
      <c r="K32" s="19" t="str">
        <f t="shared" si="7"/>
        <v/>
      </c>
      <c r="L32" s="21"/>
    </row>
    <row r="33" spans="2:12" ht="18" customHeight="1">
      <c r="B33" s="22">
        <v>3</v>
      </c>
      <c r="C33" s="28">
        <v>0.2</v>
      </c>
      <c r="D33" s="29">
        <v>-120</v>
      </c>
      <c r="E33" s="24" t="s">
        <v>149</v>
      </c>
      <c r="F33" s="30">
        <f t="shared" si="4"/>
        <v>120</v>
      </c>
      <c r="G33" s="31"/>
      <c r="H33" s="29"/>
      <c r="I33" s="30" t="str">
        <f t="shared" si="5"/>
        <v/>
      </c>
      <c r="J33" s="30" t="str">
        <f t="shared" si="6"/>
        <v/>
      </c>
      <c r="K33" s="22" t="str">
        <f t="shared" si="7"/>
        <v/>
      </c>
      <c r="L33" s="24"/>
    </row>
    <row r="34" spans="2:12" ht="18" customHeight="1">
      <c r="B34" s="19">
        <v>3</v>
      </c>
      <c r="C34" s="25">
        <v>0.2</v>
      </c>
      <c r="D34" s="5">
        <v>120</v>
      </c>
      <c r="E34" s="21" t="s">
        <v>150</v>
      </c>
      <c r="F34" s="26">
        <f t="shared" si="4"/>
        <v>120</v>
      </c>
      <c r="G34" s="27"/>
      <c r="H34" s="5"/>
      <c r="I34" s="26" t="str">
        <f t="shared" si="5"/>
        <v/>
      </c>
      <c r="J34" s="26" t="str">
        <f t="shared" si="6"/>
        <v/>
      </c>
      <c r="K34" s="19" t="str">
        <f t="shared" si="7"/>
        <v/>
      </c>
      <c r="L34" s="21"/>
    </row>
  </sheetData>
  <mergeCells count="6">
    <mergeCell ref="B4:L4"/>
    <mergeCell ref="B24:L24"/>
    <mergeCell ref="B2:L2"/>
    <mergeCell ref="B5:L5"/>
    <mergeCell ref="B3:L3"/>
    <mergeCell ref="B17:L17"/>
  </mergeCells>
  <conditionalFormatting sqref="K7:K15">
    <cfRule type="cellIs" dxfId="17" priority="2" operator="equal">
      <formula>"PASS"</formula>
    </cfRule>
    <cfRule type="cellIs" dxfId="16" priority="3" operator="equal">
      <formula>"FAIL"</formula>
    </cfRule>
  </conditionalFormatting>
  <conditionalFormatting sqref="K19:K22">
    <cfRule type="cellIs" dxfId="15" priority="4" operator="equal">
      <formula>"PASS"</formula>
    </cfRule>
    <cfRule type="cellIs" dxfId="14" priority="5" operator="equal">
      <formula>"FAIL"</formula>
    </cfRule>
  </conditionalFormatting>
  <conditionalFormatting sqref="K26:K34">
    <cfRule type="cellIs" dxfId="13" priority="6" operator="equal">
      <formula>"PASS"</formula>
    </cfRule>
    <cfRule type="cellIs" dxfId="12" priority="7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28"/>
  <sheetViews>
    <sheetView showGridLines="0" zoomScaleNormal="100" workbookViewId="0">
      <selection activeCell="M25" sqref="M25"/>
    </sheetView>
  </sheetViews>
  <sheetFormatPr defaultColWidth="8.7109375" defaultRowHeight="15"/>
  <cols>
    <col min="1" max="1" width="2" customWidth="1"/>
    <col min="2" max="2" width="12" customWidth="1"/>
    <col min="3" max="3" width="36" customWidth="1"/>
    <col min="4" max="4" width="16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</cols>
  <sheetData>
    <row r="2" spans="2:9" ht="21.75" customHeight="1">
      <c r="B2" s="36" t="s">
        <v>151</v>
      </c>
      <c r="C2" s="49"/>
      <c r="D2" s="49"/>
      <c r="E2" s="49"/>
      <c r="F2" s="49"/>
      <c r="G2" s="49"/>
      <c r="H2" s="49"/>
      <c r="I2" s="49"/>
    </row>
    <row r="4" spans="2:9" ht="21.75" customHeight="1">
      <c r="B4" s="38" t="s">
        <v>152</v>
      </c>
      <c r="C4" s="49"/>
      <c r="D4" s="49"/>
      <c r="E4" s="49"/>
      <c r="F4" s="49"/>
      <c r="G4" s="49"/>
      <c r="H4" s="49"/>
      <c r="I4" s="49"/>
    </row>
    <row r="5" spans="2:9" ht="24" customHeight="1"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92</v>
      </c>
      <c r="H5" s="3" t="s">
        <v>75</v>
      </c>
      <c r="I5" s="3" t="s">
        <v>94</v>
      </c>
    </row>
    <row r="6" spans="2:9" ht="15" customHeight="1">
      <c r="B6" s="21" t="s">
        <v>158</v>
      </c>
      <c r="C6" s="21"/>
      <c r="D6" s="5"/>
      <c r="E6" s="21"/>
      <c r="F6" s="21"/>
      <c r="G6" s="21"/>
      <c r="H6" s="21"/>
      <c r="I6" s="21"/>
    </row>
    <row r="7" spans="2:9" ht="15" customHeight="1">
      <c r="B7" s="24" t="s">
        <v>159</v>
      </c>
      <c r="C7" s="24"/>
      <c r="D7" s="29"/>
      <c r="E7" s="24"/>
      <c r="F7" s="24"/>
      <c r="G7" s="24"/>
      <c r="H7" s="24"/>
      <c r="I7" s="24"/>
    </row>
    <row r="8" spans="2:9" ht="15" customHeight="1">
      <c r="B8" s="21" t="s">
        <v>160</v>
      </c>
      <c r="C8" s="21"/>
      <c r="D8" s="5"/>
      <c r="E8" s="21"/>
      <c r="F8" s="21"/>
      <c r="G8" s="21"/>
      <c r="H8" s="21"/>
      <c r="I8" s="21"/>
    </row>
    <row r="9" spans="2:9" ht="15" customHeight="1">
      <c r="B9" s="24" t="s">
        <v>161</v>
      </c>
      <c r="C9" s="24"/>
      <c r="D9" s="29"/>
      <c r="E9" s="24"/>
      <c r="F9" s="24"/>
      <c r="G9" s="24"/>
      <c r="H9" s="24"/>
      <c r="I9" s="24"/>
    </row>
    <row r="10" spans="2:9" ht="15" customHeight="1">
      <c r="B10" s="21" t="s">
        <v>162</v>
      </c>
      <c r="C10" s="21"/>
      <c r="D10" s="5"/>
      <c r="E10" s="21"/>
      <c r="F10" s="21"/>
      <c r="G10" s="21"/>
      <c r="H10" s="21"/>
      <c r="I10" s="21"/>
    </row>
    <row r="11" spans="2:9" ht="15" customHeight="1">
      <c r="B11" s="24" t="s">
        <v>163</v>
      </c>
      <c r="C11" s="24"/>
      <c r="D11" s="29"/>
      <c r="E11" s="24"/>
      <c r="F11" s="24"/>
      <c r="G11" s="24"/>
      <c r="H11" s="24"/>
      <c r="I11" s="24"/>
    </row>
    <row r="12" spans="2:9" ht="15" customHeight="1">
      <c r="B12" s="21" t="s">
        <v>164</v>
      </c>
      <c r="C12" s="21"/>
      <c r="D12" s="5"/>
      <c r="E12" s="21"/>
      <c r="F12" s="21"/>
      <c r="G12" s="21"/>
      <c r="H12" s="21"/>
      <c r="I12" s="21"/>
    </row>
    <row r="13" spans="2:9" ht="15" customHeight="1">
      <c r="B13" s="24" t="s">
        <v>165</v>
      </c>
      <c r="C13" s="24"/>
      <c r="D13" s="29"/>
      <c r="E13" s="24"/>
      <c r="F13" s="24"/>
      <c r="G13" s="24"/>
      <c r="H13" s="24"/>
      <c r="I13" s="24"/>
    </row>
    <row r="14" spans="2:9" ht="15" customHeight="1">
      <c r="B14" s="21"/>
      <c r="C14" s="21"/>
      <c r="D14" s="5"/>
      <c r="E14" s="21"/>
      <c r="F14" s="21"/>
      <c r="G14" s="21"/>
      <c r="H14" s="21"/>
      <c r="I14" s="21"/>
    </row>
    <row r="15" spans="2:9" ht="15" customHeight="1">
      <c r="B15" s="24"/>
      <c r="C15" s="24"/>
      <c r="D15" s="29"/>
      <c r="E15" s="24"/>
      <c r="F15" s="24"/>
      <c r="G15" s="24"/>
      <c r="H15" s="24"/>
      <c r="I15" s="24"/>
    </row>
    <row r="17" spans="2:9" ht="21.75" customHeight="1">
      <c r="B17" s="38" t="s">
        <v>166</v>
      </c>
      <c r="C17" s="49"/>
      <c r="D17" s="49"/>
      <c r="E17" s="49"/>
      <c r="F17" s="49"/>
      <c r="G17" s="49"/>
      <c r="H17" s="49"/>
      <c r="I17" s="49"/>
    </row>
    <row r="18" spans="2:9" ht="24" customHeight="1">
      <c r="B18" s="3" t="s">
        <v>167</v>
      </c>
      <c r="C18" s="3" t="s">
        <v>168</v>
      </c>
      <c r="D18" s="3" t="s">
        <v>169</v>
      </c>
      <c r="E18" s="3" t="s">
        <v>170</v>
      </c>
      <c r="F18" s="3" t="s">
        <v>171</v>
      </c>
      <c r="G18" s="3" t="s">
        <v>92</v>
      </c>
      <c r="H18" s="3" t="s">
        <v>75</v>
      </c>
      <c r="I18" s="3" t="s">
        <v>94</v>
      </c>
    </row>
    <row r="19" spans="2:9" ht="15" customHeight="1">
      <c r="B19" s="21" t="s">
        <v>172</v>
      </c>
      <c r="C19" s="21"/>
      <c r="D19" s="21" t="s">
        <v>173</v>
      </c>
      <c r="E19" s="21"/>
      <c r="F19" s="21"/>
      <c r="G19" s="21"/>
      <c r="H19" s="21"/>
      <c r="I19" s="21"/>
    </row>
    <row r="20" spans="2:9" ht="15" customHeight="1">
      <c r="B20" s="24" t="s">
        <v>174</v>
      </c>
      <c r="C20" s="24"/>
      <c r="D20" s="24" t="s">
        <v>175</v>
      </c>
      <c r="E20" s="24"/>
      <c r="F20" s="24"/>
      <c r="G20" s="24"/>
      <c r="H20" s="24"/>
      <c r="I20" s="24"/>
    </row>
    <row r="21" spans="2:9" ht="15" customHeight="1">
      <c r="B21" s="21" t="s">
        <v>176</v>
      </c>
      <c r="C21" s="21"/>
      <c r="D21" s="21" t="s">
        <v>177</v>
      </c>
      <c r="E21" s="21"/>
      <c r="F21" s="21"/>
      <c r="G21" s="21"/>
      <c r="H21" s="21"/>
      <c r="I21" s="21"/>
    </row>
    <row r="22" spans="2:9" ht="15" customHeight="1">
      <c r="B22" s="24" t="s">
        <v>178</v>
      </c>
      <c r="C22" s="24"/>
      <c r="D22" s="24" t="s">
        <v>179</v>
      </c>
      <c r="E22" s="24"/>
      <c r="F22" s="24"/>
      <c r="G22" s="24"/>
      <c r="H22" s="24"/>
      <c r="I22" s="24"/>
    </row>
    <row r="23" spans="2:9" ht="15" customHeight="1">
      <c r="B23" s="21" t="s">
        <v>180</v>
      </c>
      <c r="C23" s="21"/>
      <c r="D23" s="21" t="s">
        <v>181</v>
      </c>
      <c r="E23" s="21"/>
      <c r="F23" s="21"/>
      <c r="G23" s="21"/>
      <c r="H23" s="21"/>
      <c r="I23" s="21"/>
    </row>
    <row r="24" spans="2:9" ht="15" customHeight="1">
      <c r="B24" s="24" t="s">
        <v>182</v>
      </c>
      <c r="C24" s="24"/>
      <c r="D24" s="24" t="s">
        <v>183</v>
      </c>
      <c r="E24" s="24"/>
      <c r="F24" s="24"/>
      <c r="G24" s="24"/>
      <c r="H24" s="24"/>
      <c r="I24" s="24"/>
    </row>
    <row r="25" spans="2:9" ht="15" customHeight="1">
      <c r="B25" s="21" t="s">
        <v>184</v>
      </c>
      <c r="C25" s="21"/>
      <c r="D25" s="21" t="s">
        <v>185</v>
      </c>
      <c r="E25" s="21"/>
      <c r="F25" s="21"/>
      <c r="G25" s="21"/>
      <c r="H25" s="21"/>
      <c r="I25" s="21"/>
    </row>
    <row r="26" spans="2:9" ht="15" customHeight="1">
      <c r="B26" s="24" t="s">
        <v>186</v>
      </c>
      <c r="C26" s="24"/>
      <c r="D26" s="24" t="s">
        <v>187</v>
      </c>
      <c r="E26" s="24"/>
      <c r="F26" s="24"/>
      <c r="G26" s="24"/>
      <c r="H26" s="24"/>
      <c r="I26" s="24"/>
    </row>
    <row r="27" spans="2:9" ht="15" customHeight="1">
      <c r="B27" s="21"/>
      <c r="C27" s="21"/>
      <c r="D27" s="21"/>
      <c r="E27" s="21"/>
      <c r="F27" s="21"/>
      <c r="G27" s="21"/>
      <c r="H27" s="21"/>
      <c r="I27" s="21"/>
    </row>
    <row r="28" spans="2:9" ht="15" customHeight="1">
      <c r="B28" s="24"/>
      <c r="C28" s="24"/>
      <c r="D28" s="24"/>
      <c r="E28" s="24"/>
      <c r="F28" s="24"/>
      <c r="G28" s="24"/>
      <c r="H28" s="24"/>
      <c r="I28" s="24"/>
    </row>
  </sheetData>
  <mergeCells count="3">
    <mergeCell ref="B2:I2"/>
    <mergeCell ref="B4:I4"/>
    <mergeCell ref="B17:I17"/>
  </mergeCells>
  <conditionalFormatting sqref="G6:G15">
    <cfRule type="cellIs" dxfId="11" priority="2" operator="equal">
      <formula>"PASS"</formula>
    </cfRule>
    <cfRule type="cellIs" dxfId="10" priority="3" operator="equal">
      <formula>"FAIL"</formula>
    </cfRule>
  </conditionalFormatting>
  <conditionalFormatting sqref="G19:G28">
    <cfRule type="cellIs" dxfId="9" priority="4" operator="equal">
      <formula>"PASS"</formula>
    </cfRule>
    <cfRule type="cellIs" dxfId="8" priority="5" operator="equal">
      <formula>"FAIL"</formula>
    </cfRule>
  </conditionalFormatting>
  <dataValidations count="2">
    <dataValidation type="list" allowBlank="1" sqref="E6:F15 E19:F28" xr:uid="{00000000-0002-0000-0400-000000000000}">
      <formula1>"Y,N,N/A"</formula1>
      <formula2>0</formula2>
    </dataValidation>
    <dataValidation type="list" allowBlank="1" sqref="G6:G15 G19:G28" xr:uid="{00000000-0002-0000-0400-000001000000}">
      <formula1>"PASS,FAIL,N/A"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7"/>
  <sheetViews>
    <sheetView showGridLines="0" zoomScaleNormal="100" workbookViewId="0">
      <selection activeCell="C8" sqref="C8"/>
    </sheetView>
  </sheetViews>
  <sheetFormatPr defaultColWidth="8.7109375" defaultRowHeight="15"/>
  <cols>
    <col min="1" max="1" width="2" customWidth="1"/>
    <col min="2" max="2" width="10" customWidth="1"/>
    <col min="3" max="3" width="38" customWidth="1"/>
    <col min="4" max="4" width="14" customWidth="1"/>
    <col min="5" max="6" width="18" customWidth="1"/>
    <col min="7" max="7" width="14" customWidth="1"/>
    <col min="8" max="8" width="28" customWidth="1"/>
  </cols>
  <sheetData>
    <row r="2" spans="2:8" ht="21.75" customHeight="1">
      <c r="B2" s="36" t="s">
        <v>188</v>
      </c>
      <c r="C2" s="49"/>
      <c r="D2" s="49"/>
      <c r="E2" s="49"/>
      <c r="F2" s="49"/>
      <c r="G2" s="49"/>
      <c r="H2" s="49"/>
    </row>
    <row r="3" spans="2:8">
      <c r="B3" t="s">
        <v>189</v>
      </c>
    </row>
    <row r="4" spans="2:8">
      <c r="B4" t="s">
        <v>190</v>
      </c>
    </row>
    <row r="5" spans="2:8" ht="24" customHeight="1">
      <c r="B5" s="3" t="s">
        <v>191</v>
      </c>
      <c r="C5" s="3" t="s">
        <v>192</v>
      </c>
      <c r="D5" s="3" t="s">
        <v>193</v>
      </c>
      <c r="E5" s="3" t="s">
        <v>194</v>
      </c>
      <c r="F5" s="3" t="s">
        <v>195</v>
      </c>
      <c r="G5" s="3" t="s">
        <v>196</v>
      </c>
      <c r="H5" s="3" t="s">
        <v>75</v>
      </c>
    </row>
    <row r="6" spans="2:8" ht="15" customHeight="1">
      <c r="B6" s="21" t="s">
        <v>197</v>
      </c>
      <c r="C6" s="2" t="s">
        <v>198</v>
      </c>
      <c r="D6" s="21"/>
      <c r="E6" s="32"/>
      <c r="F6" s="21"/>
      <c r="G6" s="21"/>
      <c r="H6" s="21"/>
    </row>
    <row r="7" spans="2:8" ht="15" customHeight="1">
      <c r="B7" s="24" t="s">
        <v>199</v>
      </c>
      <c r="C7" s="16" t="s">
        <v>200</v>
      </c>
      <c r="D7" s="24"/>
      <c r="E7" s="33"/>
      <c r="F7" s="24"/>
      <c r="G7" s="24"/>
      <c r="H7" s="24"/>
    </row>
    <row r="8" spans="2:8" ht="15" customHeight="1">
      <c r="B8" s="21" t="s">
        <v>201</v>
      </c>
      <c r="C8" s="2" t="s">
        <v>202</v>
      </c>
      <c r="D8" s="21"/>
      <c r="E8" s="32"/>
      <c r="F8" s="21"/>
      <c r="G8" s="21"/>
      <c r="H8" s="21"/>
    </row>
    <row r="9" spans="2:8" ht="15" customHeight="1">
      <c r="B9" s="24" t="s">
        <v>203</v>
      </c>
      <c r="C9" s="16" t="s">
        <v>204</v>
      </c>
      <c r="D9" s="24"/>
      <c r="E9" s="33"/>
      <c r="F9" s="24"/>
      <c r="G9" s="24"/>
      <c r="H9" s="24"/>
    </row>
    <row r="10" spans="2:8" ht="15" customHeight="1">
      <c r="B10" s="21" t="s">
        <v>205</v>
      </c>
      <c r="C10" s="2" t="s">
        <v>206</v>
      </c>
      <c r="D10" s="21"/>
      <c r="E10" s="32"/>
      <c r="F10" s="21"/>
      <c r="G10" s="21"/>
      <c r="H10" s="21"/>
    </row>
    <row r="11" spans="2:8" ht="15" customHeight="1">
      <c r="B11" s="24" t="s">
        <v>207</v>
      </c>
      <c r="C11" s="16" t="s">
        <v>208</v>
      </c>
      <c r="D11" s="24"/>
      <c r="E11" s="33"/>
      <c r="F11" s="24"/>
      <c r="G11" s="24"/>
      <c r="H11" s="24"/>
    </row>
    <row r="12" spans="2:8" ht="15" customHeight="1">
      <c r="B12" s="21" t="s">
        <v>209</v>
      </c>
      <c r="C12" s="2" t="s">
        <v>210</v>
      </c>
      <c r="D12" s="21"/>
      <c r="E12" s="32"/>
      <c r="F12" s="21"/>
      <c r="G12" s="21"/>
      <c r="H12" s="21"/>
    </row>
    <row r="13" spans="2:8" ht="15" customHeight="1">
      <c r="B13" s="24" t="s">
        <v>211</v>
      </c>
      <c r="C13" s="16" t="s">
        <v>212</v>
      </c>
      <c r="D13" s="24"/>
      <c r="E13" s="33"/>
      <c r="F13" s="24"/>
      <c r="G13" s="24"/>
      <c r="H13" s="24"/>
    </row>
    <row r="14" spans="2:8" ht="15" customHeight="1">
      <c r="B14" s="21" t="s">
        <v>213</v>
      </c>
      <c r="C14" s="2" t="s">
        <v>214</v>
      </c>
      <c r="D14" s="21"/>
      <c r="E14" s="32"/>
      <c r="F14" s="21"/>
      <c r="G14" s="21"/>
      <c r="H14" s="21"/>
    </row>
    <row r="15" spans="2:8" ht="15" customHeight="1">
      <c r="B15" s="24" t="s">
        <v>215</v>
      </c>
      <c r="C15" s="16" t="s">
        <v>216</v>
      </c>
      <c r="D15" s="24"/>
      <c r="E15" s="33"/>
      <c r="F15" s="24"/>
      <c r="G15" s="24"/>
      <c r="H15" s="24"/>
    </row>
    <row r="16" spans="2:8" ht="15" customHeight="1">
      <c r="B16" s="21" t="s">
        <v>217</v>
      </c>
      <c r="C16" s="2" t="s">
        <v>218</v>
      </c>
      <c r="D16" s="21"/>
      <c r="E16" s="32"/>
      <c r="F16" s="21"/>
      <c r="G16" s="21"/>
      <c r="H16" s="21"/>
    </row>
    <row r="17" spans="2:8" ht="15" customHeight="1">
      <c r="B17" s="24" t="s">
        <v>219</v>
      </c>
      <c r="C17" s="16" t="s">
        <v>220</v>
      </c>
      <c r="D17" s="24"/>
      <c r="E17" s="33"/>
      <c r="F17" s="24"/>
      <c r="G17" s="24"/>
      <c r="H17" s="24"/>
    </row>
    <row r="18" spans="2:8" ht="15" customHeight="1">
      <c r="B18" s="21" t="s">
        <v>221</v>
      </c>
      <c r="C18" s="2" t="s">
        <v>222</v>
      </c>
      <c r="D18" s="21"/>
      <c r="E18" s="32"/>
      <c r="F18" s="21"/>
      <c r="G18" s="21"/>
      <c r="H18" s="21"/>
    </row>
    <row r="19" spans="2:8" ht="15" customHeight="1">
      <c r="B19" s="24" t="s">
        <v>223</v>
      </c>
      <c r="C19" s="16" t="s">
        <v>224</v>
      </c>
      <c r="D19" s="24"/>
      <c r="E19" s="33"/>
      <c r="F19" s="24"/>
      <c r="G19" s="24"/>
      <c r="H19" s="24"/>
    </row>
    <row r="20" spans="2:8" ht="15" customHeight="1">
      <c r="B20" s="21" t="s">
        <v>225</v>
      </c>
      <c r="C20" s="2" t="s">
        <v>226</v>
      </c>
      <c r="D20" s="21"/>
      <c r="E20" s="32"/>
      <c r="F20" s="21"/>
      <c r="G20" s="21"/>
      <c r="H20" s="21"/>
    </row>
    <row r="21" spans="2:8" ht="15" customHeight="1">
      <c r="B21" s="24" t="s">
        <v>227</v>
      </c>
      <c r="C21" s="16" t="s">
        <v>228</v>
      </c>
      <c r="D21" s="24"/>
      <c r="E21" s="33"/>
      <c r="F21" s="24"/>
      <c r="G21" s="24"/>
      <c r="H21" s="24"/>
    </row>
    <row r="22" spans="2:8" ht="15" customHeight="1">
      <c r="B22" s="21" t="s">
        <v>229</v>
      </c>
      <c r="C22" s="2" t="s">
        <v>230</v>
      </c>
      <c r="D22" s="21"/>
      <c r="E22" s="32"/>
      <c r="F22" s="21"/>
      <c r="G22" s="21"/>
      <c r="H22" s="21"/>
    </row>
    <row r="23" spans="2:8" ht="15" customHeight="1">
      <c r="B23" s="24" t="s">
        <v>231</v>
      </c>
      <c r="C23" s="16" t="s">
        <v>232</v>
      </c>
      <c r="D23" s="24"/>
      <c r="E23" s="33"/>
      <c r="F23" s="24"/>
      <c r="G23" s="24"/>
      <c r="H23" s="24"/>
    </row>
    <row r="24" spans="2:8" ht="15" customHeight="1">
      <c r="B24" s="21" t="s">
        <v>233</v>
      </c>
      <c r="C24" s="2" t="s">
        <v>234</v>
      </c>
      <c r="D24" s="21"/>
      <c r="E24" s="32"/>
      <c r="F24" s="21"/>
      <c r="G24" s="21"/>
      <c r="H24" s="21"/>
    </row>
    <row r="25" spans="2:8" ht="15" customHeight="1">
      <c r="B25" s="24" t="s">
        <v>235</v>
      </c>
      <c r="C25" s="16" t="s">
        <v>236</v>
      </c>
      <c r="D25" s="24"/>
      <c r="E25" s="33"/>
      <c r="F25" s="24"/>
      <c r="G25" s="24"/>
      <c r="H25" s="24"/>
    </row>
    <row r="26" spans="2:8" ht="15" customHeight="1">
      <c r="B26" s="21" t="s">
        <v>237</v>
      </c>
      <c r="C26" s="2" t="s">
        <v>238</v>
      </c>
      <c r="D26" s="21"/>
      <c r="E26" s="32"/>
      <c r="F26" s="21"/>
      <c r="G26" s="21"/>
      <c r="H26" s="21"/>
    </row>
    <row r="27" spans="2:8" ht="15" customHeight="1">
      <c r="B27" s="24" t="s">
        <v>239</v>
      </c>
      <c r="C27" s="16" t="s">
        <v>240</v>
      </c>
      <c r="D27" s="24"/>
      <c r="E27" s="33"/>
      <c r="F27" s="24"/>
      <c r="G27" s="24"/>
      <c r="H27" s="24"/>
    </row>
  </sheetData>
  <mergeCells count="1">
    <mergeCell ref="B2:H2"/>
  </mergeCells>
  <conditionalFormatting sqref="G6:G27">
    <cfRule type="cellIs" dxfId="7" priority="2" operator="equal">
      <formula>"PASS"</formula>
    </cfRule>
    <cfRule type="cellIs" dxfId="6" priority="3" operator="equal">
      <formula>"FAIL"</formula>
    </cfRule>
  </conditionalFormatting>
  <dataValidations count="2">
    <dataValidation type="list" allowBlank="1" sqref="D6:D27 F6:F27" xr:uid="{00000000-0002-0000-0500-000000000000}">
      <formula1>"Y,N"</formula1>
      <formula2>0</formula2>
    </dataValidation>
    <dataValidation type="list" allowBlank="1" sqref="G6:G27" xr:uid="{00000000-0002-0000-0500-000001000000}">
      <formula1>"PASS,FAIL,N/A,Not tested"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23"/>
  <sheetViews>
    <sheetView showGridLines="0" tabSelected="1" zoomScaleNormal="100" workbookViewId="0">
      <selection activeCell="D28" sqref="D28"/>
    </sheetView>
  </sheetViews>
  <sheetFormatPr defaultColWidth="8.7109375" defaultRowHeight="15"/>
  <cols>
    <col min="1" max="1" width="2" customWidth="1"/>
    <col min="2" max="2" width="4" customWidth="1"/>
    <col min="3" max="3" width="10" customWidth="1"/>
    <col min="4" max="4" width="28" customWidth="1"/>
    <col min="5" max="5" width="26" customWidth="1"/>
    <col min="6" max="11" width="14" customWidth="1"/>
    <col min="12" max="12" width="12" customWidth="1"/>
    <col min="13" max="13" width="30" customWidth="1"/>
  </cols>
  <sheetData>
    <row r="2" spans="2:13" ht="21.75" customHeight="1">
      <c r="B2" s="36" t="s">
        <v>241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5" spans="2:13" ht="30" customHeight="1">
      <c r="B5" s="3" t="s">
        <v>90</v>
      </c>
      <c r="C5" s="3" t="s">
        <v>191</v>
      </c>
      <c r="D5" s="3" t="s">
        <v>192</v>
      </c>
      <c r="E5" s="3" t="s">
        <v>242</v>
      </c>
      <c r="F5" s="3" t="s">
        <v>243</v>
      </c>
      <c r="G5" s="3" t="s">
        <v>244</v>
      </c>
      <c r="H5" s="3" t="s">
        <v>245</v>
      </c>
      <c r="I5" s="3" t="s">
        <v>246</v>
      </c>
      <c r="J5" s="3" t="s">
        <v>247</v>
      </c>
      <c r="K5" s="3" t="s">
        <v>248</v>
      </c>
      <c r="L5" s="3" t="s">
        <v>196</v>
      </c>
      <c r="M5" s="3" t="s">
        <v>75</v>
      </c>
    </row>
    <row r="6" spans="2:13" ht="15" customHeight="1">
      <c r="B6" s="19">
        <v>1</v>
      </c>
      <c r="C6" s="2"/>
      <c r="D6" s="2"/>
      <c r="E6" s="2"/>
      <c r="F6" s="25"/>
      <c r="G6" s="25"/>
      <c r="H6" s="26" t="str">
        <f t="shared" ref="H6:H21" si="0">IFERROR(IF(OR(F6="",G6=""),"",(G6-F6)/F6*100),"")</f>
        <v/>
      </c>
      <c r="I6" s="25"/>
      <c r="J6" s="25"/>
      <c r="K6" s="26" t="str">
        <f t="shared" ref="K6:K21" si="1">IFERROR(IF(OR(I6="",J6=""),"",(J6-I6)/I6*100),"")</f>
        <v/>
      </c>
      <c r="L6" s="19" t="str">
        <f t="shared" ref="L6:L21" si="2">IF(AND(H6="",K6=""),"",IF(OR(AND(H6&lt;&gt;"",ABS(H6)&gt;TolPickup_pct),AND(K6&lt;&gt;"",ABS(K6)&gt;TolTime_pct)),"FAIL","PASS"))</f>
        <v/>
      </c>
      <c r="M6" s="2"/>
    </row>
    <row r="7" spans="2:13" ht="15" customHeight="1">
      <c r="B7" s="22">
        <v>2</v>
      </c>
      <c r="C7" s="16"/>
      <c r="D7" s="16"/>
      <c r="E7" s="16"/>
      <c r="F7" s="28"/>
      <c r="G7" s="28"/>
      <c r="H7" s="30" t="str">
        <f t="shared" si="0"/>
        <v/>
      </c>
      <c r="I7" s="28"/>
      <c r="J7" s="28"/>
      <c r="K7" s="30" t="str">
        <f t="shared" si="1"/>
        <v/>
      </c>
      <c r="L7" s="22" t="str">
        <f t="shared" si="2"/>
        <v/>
      </c>
      <c r="M7" s="16"/>
    </row>
    <row r="8" spans="2:13" ht="15" customHeight="1">
      <c r="B8" s="19">
        <v>3</v>
      </c>
      <c r="C8" s="2"/>
      <c r="D8" s="2"/>
      <c r="E8" s="2"/>
      <c r="F8" s="25"/>
      <c r="G8" s="25"/>
      <c r="H8" s="26" t="str">
        <f t="shared" si="0"/>
        <v/>
      </c>
      <c r="I8" s="25"/>
      <c r="J8" s="25"/>
      <c r="K8" s="26" t="str">
        <f t="shared" si="1"/>
        <v/>
      </c>
      <c r="L8" s="19" t="str">
        <f t="shared" si="2"/>
        <v/>
      </c>
      <c r="M8" s="2"/>
    </row>
    <row r="9" spans="2:13" ht="15" customHeight="1">
      <c r="B9" s="22">
        <v>4</v>
      </c>
      <c r="C9" s="16"/>
      <c r="D9" s="16"/>
      <c r="E9" s="16"/>
      <c r="F9" s="28"/>
      <c r="G9" s="28"/>
      <c r="H9" s="30" t="str">
        <f t="shared" si="0"/>
        <v/>
      </c>
      <c r="I9" s="28"/>
      <c r="J9" s="28"/>
      <c r="K9" s="30" t="str">
        <f t="shared" si="1"/>
        <v/>
      </c>
      <c r="L9" s="22" t="str">
        <f t="shared" si="2"/>
        <v/>
      </c>
      <c r="M9" s="16"/>
    </row>
    <row r="10" spans="2:13" ht="15" customHeight="1">
      <c r="B10" s="19">
        <v>5</v>
      </c>
      <c r="C10" s="2"/>
      <c r="D10" s="2"/>
      <c r="E10" s="2"/>
      <c r="F10" s="25"/>
      <c r="G10" s="25"/>
      <c r="H10" s="26" t="str">
        <f t="shared" si="0"/>
        <v/>
      </c>
      <c r="I10" s="25"/>
      <c r="J10" s="25"/>
      <c r="K10" s="26" t="str">
        <f t="shared" si="1"/>
        <v/>
      </c>
      <c r="L10" s="19" t="str">
        <f t="shared" si="2"/>
        <v/>
      </c>
      <c r="M10" s="2"/>
    </row>
    <row r="11" spans="2:13" ht="15" customHeight="1">
      <c r="B11" s="22">
        <v>6</v>
      </c>
      <c r="C11" s="16"/>
      <c r="D11" s="16"/>
      <c r="E11" s="16"/>
      <c r="F11" s="28"/>
      <c r="G11" s="28"/>
      <c r="H11" s="30" t="str">
        <f t="shared" si="0"/>
        <v/>
      </c>
      <c r="I11" s="28"/>
      <c r="J11" s="28"/>
      <c r="K11" s="30" t="str">
        <f t="shared" si="1"/>
        <v/>
      </c>
      <c r="L11" s="22" t="str">
        <f t="shared" si="2"/>
        <v/>
      </c>
      <c r="M11" s="16"/>
    </row>
    <row r="12" spans="2:13" ht="15" customHeight="1">
      <c r="B12" s="19">
        <v>7</v>
      </c>
      <c r="C12" s="2"/>
      <c r="D12" s="2"/>
      <c r="E12" s="2"/>
      <c r="F12" s="25"/>
      <c r="G12" s="25"/>
      <c r="H12" s="26" t="str">
        <f t="shared" si="0"/>
        <v/>
      </c>
      <c r="I12" s="25"/>
      <c r="J12" s="25"/>
      <c r="K12" s="26" t="str">
        <f t="shared" si="1"/>
        <v/>
      </c>
      <c r="L12" s="19" t="str">
        <f t="shared" si="2"/>
        <v/>
      </c>
      <c r="M12" s="2"/>
    </row>
    <row r="13" spans="2:13" ht="15" customHeight="1">
      <c r="B13" s="22">
        <v>8</v>
      </c>
      <c r="C13" s="16"/>
      <c r="D13" s="16"/>
      <c r="E13" s="16"/>
      <c r="F13" s="28"/>
      <c r="G13" s="28"/>
      <c r="H13" s="30" t="str">
        <f t="shared" si="0"/>
        <v/>
      </c>
      <c r="I13" s="28"/>
      <c r="J13" s="28"/>
      <c r="K13" s="30" t="str">
        <f t="shared" si="1"/>
        <v/>
      </c>
      <c r="L13" s="22" t="str">
        <f t="shared" si="2"/>
        <v/>
      </c>
      <c r="M13" s="16"/>
    </row>
    <row r="14" spans="2:13" ht="15" customHeight="1">
      <c r="B14" s="19">
        <v>9</v>
      </c>
      <c r="C14" s="2"/>
      <c r="D14" s="2"/>
      <c r="E14" s="2"/>
      <c r="F14" s="25"/>
      <c r="G14" s="25"/>
      <c r="H14" s="26" t="str">
        <f t="shared" si="0"/>
        <v/>
      </c>
      <c r="I14" s="25"/>
      <c r="J14" s="25"/>
      <c r="K14" s="26" t="str">
        <f t="shared" si="1"/>
        <v/>
      </c>
      <c r="L14" s="19" t="str">
        <f t="shared" si="2"/>
        <v/>
      </c>
      <c r="M14" s="2"/>
    </row>
    <row r="15" spans="2:13" ht="15" customHeight="1">
      <c r="B15" s="22">
        <v>10</v>
      </c>
      <c r="C15" s="16"/>
      <c r="D15" s="16"/>
      <c r="E15" s="16"/>
      <c r="F15" s="28"/>
      <c r="G15" s="28"/>
      <c r="H15" s="30" t="str">
        <f t="shared" si="0"/>
        <v/>
      </c>
      <c r="I15" s="28"/>
      <c r="J15" s="28"/>
      <c r="K15" s="30" t="str">
        <f t="shared" si="1"/>
        <v/>
      </c>
      <c r="L15" s="22" t="str">
        <f t="shared" si="2"/>
        <v/>
      </c>
      <c r="M15" s="16"/>
    </row>
    <row r="16" spans="2:13" ht="15" customHeight="1">
      <c r="B16" s="19">
        <v>11</v>
      </c>
      <c r="C16" s="2"/>
      <c r="D16" s="2"/>
      <c r="E16" s="2"/>
      <c r="F16" s="25"/>
      <c r="G16" s="25"/>
      <c r="H16" s="26" t="str">
        <f t="shared" si="0"/>
        <v/>
      </c>
      <c r="I16" s="25"/>
      <c r="J16" s="25"/>
      <c r="K16" s="26" t="str">
        <f t="shared" si="1"/>
        <v/>
      </c>
      <c r="L16" s="19" t="str">
        <f t="shared" si="2"/>
        <v/>
      </c>
      <c r="M16" s="2"/>
    </row>
    <row r="17" spans="2:13" ht="15" customHeight="1">
      <c r="B17" s="22">
        <v>12</v>
      </c>
      <c r="C17" s="16"/>
      <c r="D17" s="16"/>
      <c r="E17" s="16"/>
      <c r="F17" s="28"/>
      <c r="G17" s="28"/>
      <c r="H17" s="30" t="str">
        <f t="shared" si="0"/>
        <v/>
      </c>
      <c r="I17" s="28"/>
      <c r="J17" s="28"/>
      <c r="K17" s="30" t="str">
        <f t="shared" si="1"/>
        <v/>
      </c>
      <c r="L17" s="22" t="str">
        <f t="shared" si="2"/>
        <v/>
      </c>
      <c r="M17" s="16"/>
    </row>
    <row r="18" spans="2:13" ht="15" customHeight="1">
      <c r="B18" s="19">
        <v>13</v>
      </c>
      <c r="C18" s="2"/>
      <c r="D18" s="2"/>
      <c r="E18" s="2"/>
      <c r="F18" s="25"/>
      <c r="G18" s="25"/>
      <c r="H18" s="26" t="str">
        <f t="shared" si="0"/>
        <v/>
      </c>
      <c r="I18" s="25"/>
      <c r="J18" s="25"/>
      <c r="K18" s="26" t="str">
        <f t="shared" si="1"/>
        <v/>
      </c>
      <c r="L18" s="19" t="str">
        <f t="shared" si="2"/>
        <v/>
      </c>
      <c r="M18" s="2"/>
    </row>
    <row r="19" spans="2:13" ht="15" customHeight="1">
      <c r="B19" s="22">
        <v>14</v>
      </c>
      <c r="C19" s="16"/>
      <c r="D19" s="16"/>
      <c r="E19" s="16"/>
      <c r="F19" s="28"/>
      <c r="G19" s="28"/>
      <c r="H19" s="30" t="str">
        <f t="shared" si="0"/>
        <v/>
      </c>
      <c r="I19" s="28"/>
      <c r="J19" s="28"/>
      <c r="K19" s="30" t="str">
        <f t="shared" si="1"/>
        <v/>
      </c>
      <c r="L19" s="22" t="str">
        <f t="shared" si="2"/>
        <v/>
      </c>
      <c r="M19" s="16"/>
    </row>
    <row r="20" spans="2:13" ht="15" customHeight="1">
      <c r="B20" s="19">
        <v>15</v>
      </c>
      <c r="C20" s="2"/>
      <c r="D20" s="2"/>
      <c r="E20" s="2"/>
      <c r="F20" s="25"/>
      <c r="G20" s="25"/>
      <c r="H20" s="26" t="str">
        <f t="shared" si="0"/>
        <v/>
      </c>
      <c r="I20" s="25"/>
      <c r="J20" s="25"/>
      <c r="K20" s="26" t="str">
        <f t="shared" si="1"/>
        <v/>
      </c>
      <c r="L20" s="19" t="str">
        <f t="shared" si="2"/>
        <v/>
      </c>
      <c r="M20" s="2"/>
    </row>
    <row r="21" spans="2:13" ht="15" customHeight="1">
      <c r="B21" s="22">
        <v>16</v>
      </c>
      <c r="C21" s="16"/>
      <c r="D21" s="16"/>
      <c r="E21" s="16"/>
      <c r="F21" s="28"/>
      <c r="G21" s="28"/>
      <c r="H21" s="30" t="str">
        <f t="shared" si="0"/>
        <v/>
      </c>
      <c r="I21" s="28"/>
      <c r="J21" s="28"/>
      <c r="K21" s="30" t="str">
        <f t="shared" si="1"/>
        <v/>
      </c>
      <c r="L21" s="22" t="str">
        <f t="shared" si="2"/>
        <v/>
      </c>
      <c r="M21" s="16"/>
    </row>
    <row r="23" spans="2:13">
      <c r="C23" t="s">
        <v>249</v>
      </c>
    </row>
  </sheetData>
  <mergeCells count="1">
    <mergeCell ref="B2:M2"/>
  </mergeCells>
  <conditionalFormatting sqref="L6:L21">
    <cfRule type="cellIs" dxfId="5" priority="2" operator="equal">
      <formula>"PASS"</formula>
    </cfRule>
    <cfRule type="cellIs" dxfId="4" priority="3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1"/>
  <sheetViews>
    <sheetView showGridLines="0" topLeftCell="A19" zoomScaleNormal="100" workbookViewId="0">
      <selection activeCell="C39" sqref="C39"/>
    </sheetView>
  </sheetViews>
  <sheetFormatPr defaultColWidth="8.7109375" defaultRowHeight="15"/>
  <cols>
    <col min="1" max="1" width="2" customWidth="1"/>
    <col min="2" max="2" width="6" customWidth="1"/>
    <col min="3" max="3" width="65" customWidth="1"/>
    <col min="4" max="4" width="14" customWidth="1"/>
    <col min="5" max="5" width="30" customWidth="1"/>
    <col min="6" max="6" width="14" customWidth="1"/>
  </cols>
  <sheetData>
    <row r="2" spans="2:6" ht="21.75" customHeight="1">
      <c r="B2" s="36" t="s">
        <v>250</v>
      </c>
      <c r="C2" s="49"/>
      <c r="D2" s="49"/>
      <c r="E2" s="49"/>
      <c r="F2" s="49"/>
    </row>
    <row r="4" spans="2:6" ht="21.75" customHeight="1">
      <c r="B4" s="38" t="s">
        <v>251</v>
      </c>
      <c r="C4" s="49"/>
      <c r="D4" s="49"/>
      <c r="E4" s="49"/>
      <c r="F4" s="49"/>
    </row>
    <row r="5" spans="2:6" ht="19.5" customHeight="1">
      <c r="B5" s="3" t="s">
        <v>90</v>
      </c>
      <c r="C5" s="3" t="s">
        <v>91</v>
      </c>
      <c r="D5" s="3" t="s">
        <v>92</v>
      </c>
      <c r="E5" s="3" t="s">
        <v>93</v>
      </c>
      <c r="F5" s="3" t="s">
        <v>94</v>
      </c>
    </row>
    <row r="6" spans="2:6" ht="19.5" customHeight="1">
      <c r="B6" s="19">
        <v>1</v>
      </c>
      <c r="C6" s="20" t="s">
        <v>252</v>
      </c>
      <c r="D6" s="21"/>
      <c r="E6" s="2"/>
      <c r="F6" s="21"/>
    </row>
    <row r="7" spans="2:6" ht="19.5" customHeight="1">
      <c r="B7" s="22">
        <v>2</v>
      </c>
      <c r="C7" s="23" t="s">
        <v>253</v>
      </c>
      <c r="D7" s="24"/>
      <c r="E7" s="16"/>
      <c r="F7" s="24"/>
    </row>
    <row r="8" spans="2:6" ht="19.5" customHeight="1">
      <c r="B8" s="19">
        <v>3</v>
      </c>
      <c r="C8" s="20" t="s">
        <v>254</v>
      </c>
      <c r="D8" s="21"/>
      <c r="E8" s="2"/>
      <c r="F8" s="21"/>
    </row>
    <row r="9" spans="2:6" ht="19.5" customHeight="1">
      <c r="B9" s="22">
        <v>4</v>
      </c>
      <c r="C9" s="23" t="s">
        <v>255</v>
      </c>
      <c r="D9" s="24"/>
      <c r="E9" s="16"/>
      <c r="F9" s="24"/>
    </row>
    <row r="11" spans="2:6" ht="21.75" customHeight="1">
      <c r="B11" s="38" t="s">
        <v>256</v>
      </c>
      <c r="C11" s="49"/>
      <c r="D11" s="49"/>
      <c r="E11" s="49"/>
      <c r="F11" s="49"/>
    </row>
    <row r="12" spans="2:6" ht="19.5" customHeight="1">
      <c r="B12" s="3" t="s">
        <v>90</v>
      </c>
      <c r="C12" s="3" t="s">
        <v>91</v>
      </c>
      <c r="D12" s="3" t="s">
        <v>92</v>
      </c>
      <c r="E12" s="3" t="s">
        <v>93</v>
      </c>
      <c r="F12" s="3" t="s">
        <v>94</v>
      </c>
    </row>
    <row r="13" spans="2:6" ht="19.5" customHeight="1">
      <c r="B13" s="19">
        <v>5</v>
      </c>
      <c r="C13" s="20" t="s">
        <v>257</v>
      </c>
      <c r="D13" s="21"/>
      <c r="E13" s="2"/>
      <c r="F13" s="21"/>
    </row>
    <row r="14" spans="2:6" ht="19.5" customHeight="1">
      <c r="B14" s="22">
        <v>6</v>
      </c>
      <c r="C14" s="23" t="s">
        <v>258</v>
      </c>
      <c r="D14" s="24"/>
      <c r="E14" s="16"/>
      <c r="F14" s="24"/>
    </row>
    <row r="15" spans="2:6" ht="19.5" customHeight="1">
      <c r="B15" s="19">
        <v>7</v>
      </c>
      <c r="C15" s="20" t="s">
        <v>259</v>
      </c>
      <c r="D15" s="21"/>
      <c r="E15" s="2"/>
      <c r="F15" s="21"/>
    </row>
    <row r="16" spans="2:6" ht="19.5" customHeight="1">
      <c r="B16" s="22">
        <v>8</v>
      </c>
      <c r="C16" s="23" t="s">
        <v>260</v>
      </c>
      <c r="D16" s="24"/>
      <c r="E16" s="16"/>
      <c r="F16" s="24"/>
    </row>
    <row r="18" spans="2:6" ht="21.75" customHeight="1">
      <c r="B18" s="38" t="s">
        <v>261</v>
      </c>
      <c r="C18" s="49"/>
      <c r="D18" s="49"/>
      <c r="E18" s="49"/>
      <c r="F18" s="49"/>
    </row>
    <row r="19" spans="2:6" ht="19.5" customHeight="1"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</row>
    <row r="20" spans="2:6" ht="19.5" customHeight="1">
      <c r="B20" s="19">
        <v>9</v>
      </c>
      <c r="C20" s="20" t="s">
        <v>262</v>
      </c>
      <c r="D20" s="21"/>
      <c r="E20" s="2"/>
      <c r="F20" s="21"/>
    </row>
    <row r="21" spans="2:6" ht="19.5" customHeight="1">
      <c r="B21" s="22">
        <v>10</v>
      </c>
      <c r="C21" s="23" t="s">
        <v>263</v>
      </c>
      <c r="D21" s="24"/>
      <c r="E21" s="16"/>
      <c r="F21" s="24"/>
    </row>
    <row r="22" spans="2:6" ht="19.5" customHeight="1">
      <c r="B22" s="19">
        <v>11</v>
      </c>
      <c r="C22" s="20" t="s">
        <v>264</v>
      </c>
      <c r="D22" s="21"/>
      <c r="E22" s="2"/>
      <c r="F22" s="21"/>
    </row>
    <row r="23" spans="2:6" ht="19.5" customHeight="1">
      <c r="B23" s="22">
        <v>12</v>
      </c>
      <c r="C23" s="23" t="s">
        <v>265</v>
      </c>
      <c r="D23" s="24"/>
      <c r="E23" s="16"/>
      <c r="F23" s="24"/>
    </row>
    <row r="25" spans="2:6" ht="21.75" customHeight="1">
      <c r="B25" s="38" t="s">
        <v>266</v>
      </c>
      <c r="C25" s="49"/>
      <c r="D25" s="49"/>
      <c r="E25" s="49"/>
      <c r="F25" s="49"/>
    </row>
    <row r="26" spans="2:6" ht="19.5" customHeight="1">
      <c r="B26" s="3" t="s">
        <v>90</v>
      </c>
      <c r="C26" s="3" t="s">
        <v>91</v>
      </c>
      <c r="D26" s="3" t="s">
        <v>92</v>
      </c>
      <c r="E26" s="3" t="s">
        <v>93</v>
      </c>
      <c r="F26" s="3" t="s">
        <v>94</v>
      </c>
    </row>
    <row r="27" spans="2:6" ht="19.5" customHeight="1">
      <c r="B27" s="19">
        <v>13</v>
      </c>
      <c r="C27" s="20" t="s">
        <v>267</v>
      </c>
      <c r="D27" s="21"/>
      <c r="E27" s="2"/>
      <c r="F27" s="21"/>
    </row>
    <row r="28" spans="2:6" ht="19.5" customHeight="1">
      <c r="B28" s="22">
        <v>14</v>
      </c>
      <c r="C28" s="23" t="s">
        <v>268</v>
      </c>
      <c r="D28" s="24"/>
      <c r="E28" s="16"/>
      <c r="F28" s="24"/>
    </row>
    <row r="29" spans="2:6" ht="19.5" customHeight="1">
      <c r="B29" s="19">
        <v>15</v>
      </c>
      <c r="C29" s="20" t="s">
        <v>269</v>
      </c>
      <c r="D29" s="21"/>
      <c r="E29" s="2"/>
      <c r="F29" s="21"/>
    </row>
    <row r="30" spans="2:6" ht="19.5" customHeight="1">
      <c r="B30" s="22">
        <v>16</v>
      </c>
      <c r="C30" s="23" t="s">
        <v>270</v>
      </c>
      <c r="D30" s="24"/>
      <c r="E30" s="16"/>
      <c r="F30" s="24"/>
    </row>
    <row r="31" spans="2:6" ht="19.5" customHeight="1">
      <c r="B31" s="19">
        <v>17</v>
      </c>
      <c r="C31" s="20" t="s">
        <v>271</v>
      </c>
      <c r="D31" s="21"/>
      <c r="E31" s="2"/>
      <c r="F31" s="21"/>
    </row>
    <row r="32" spans="2:6" ht="19.5" customHeight="1">
      <c r="B32" s="22">
        <v>18</v>
      </c>
      <c r="C32" s="23" t="s">
        <v>272</v>
      </c>
      <c r="D32" s="24"/>
      <c r="E32" s="16"/>
      <c r="F32" s="24"/>
    </row>
    <row r="33" spans="2:6" ht="19.5" customHeight="1">
      <c r="B33" s="19">
        <v>19</v>
      </c>
      <c r="C33" s="20" t="s">
        <v>273</v>
      </c>
      <c r="D33" s="21"/>
      <c r="E33" s="2"/>
      <c r="F33" s="21"/>
    </row>
    <row r="34" spans="2:6" ht="19.5" customHeight="1">
      <c r="B34" s="22">
        <v>20</v>
      </c>
      <c r="C34" s="23" t="s">
        <v>274</v>
      </c>
      <c r="D34" s="24"/>
      <c r="E34" s="16"/>
      <c r="F34" s="24"/>
    </row>
    <row r="35" spans="2:6" ht="19.5" customHeight="1">
      <c r="B35" s="19">
        <v>21</v>
      </c>
      <c r="C35" s="20" t="s">
        <v>275</v>
      </c>
      <c r="D35" s="21"/>
      <c r="E35" s="2"/>
      <c r="F35" s="21"/>
    </row>
    <row r="37" spans="2:6" ht="21.75" customHeight="1">
      <c r="B37" s="38" t="s">
        <v>276</v>
      </c>
      <c r="C37" s="49"/>
      <c r="D37" s="49"/>
      <c r="E37" s="49"/>
      <c r="F37" s="49"/>
    </row>
    <row r="38" spans="2:6" ht="19.5" customHeight="1">
      <c r="B38" s="3" t="s">
        <v>90</v>
      </c>
      <c r="C38" s="3" t="s">
        <v>91</v>
      </c>
      <c r="D38" s="3" t="s">
        <v>92</v>
      </c>
      <c r="E38" s="3" t="s">
        <v>93</v>
      </c>
      <c r="F38" s="3" t="s">
        <v>94</v>
      </c>
    </row>
    <row r="39" spans="2:6" ht="19.5" customHeight="1">
      <c r="B39" s="19">
        <v>22</v>
      </c>
      <c r="C39" s="20" t="s">
        <v>277</v>
      </c>
      <c r="D39" s="21"/>
      <c r="E39" s="2"/>
      <c r="F39" s="21"/>
    </row>
    <row r="40" spans="2:6" ht="19.5" customHeight="1">
      <c r="B40" s="22">
        <v>23</v>
      </c>
      <c r="C40" s="23" t="s">
        <v>278</v>
      </c>
      <c r="D40" s="24"/>
      <c r="E40" s="16"/>
      <c r="F40" s="24"/>
    </row>
    <row r="41" spans="2:6" ht="19.5" customHeight="1">
      <c r="B41" s="19">
        <v>24</v>
      </c>
      <c r="C41" s="20" t="s">
        <v>279</v>
      </c>
      <c r="D41" s="21"/>
      <c r="E41" s="2"/>
      <c r="F41" s="21"/>
    </row>
  </sheetData>
  <mergeCells count="6">
    <mergeCell ref="B4:F4"/>
    <mergeCell ref="B2:F2"/>
    <mergeCell ref="B11:F11"/>
    <mergeCell ref="B25:F25"/>
    <mergeCell ref="B37:F37"/>
    <mergeCell ref="B18:F18"/>
  </mergeCells>
  <conditionalFormatting sqref="D5:D200">
    <cfRule type="cellIs" dxfId="3" priority="2" operator="equal">
      <formula>"OK"</formula>
    </cfRule>
    <cfRule type="cellIs" dxfId="2" priority="3" operator="equal">
      <formula>"FAIL"</formula>
    </cfRule>
  </conditionalFormatting>
  <dataValidations count="1">
    <dataValidation type="list" allowBlank="1" sqref="D6:D9 D13:D16 D20:D23 D27:D35 D39:D41" xr:uid="{00000000-0002-0000-07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E32"/>
  <sheetViews>
    <sheetView showGridLines="0" zoomScaleNormal="100" workbookViewId="0">
      <selection activeCell="C34" sqref="C34"/>
    </sheetView>
  </sheetViews>
  <sheetFormatPr defaultColWidth="8.7109375" defaultRowHeight="15"/>
  <cols>
    <col min="1" max="1" width="2" customWidth="1"/>
    <col min="2" max="2" width="32" customWidth="1"/>
    <col min="3" max="3" width="36" customWidth="1"/>
    <col min="4" max="4" width="30" customWidth="1"/>
    <col min="5" max="5" width="14" customWidth="1"/>
  </cols>
  <sheetData>
    <row r="2" spans="2:5" ht="21.75" customHeight="1">
      <c r="B2" s="36" t="s">
        <v>280</v>
      </c>
      <c r="C2" s="49"/>
      <c r="D2" s="49"/>
      <c r="E2" s="49"/>
    </row>
    <row r="4" spans="2:5" ht="21.75" customHeight="1">
      <c r="B4" s="38" t="s">
        <v>281</v>
      </c>
      <c r="C4" s="49"/>
      <c r="D4" s="49"/>
      <c r="E4" s="49"/>
    </row>
    <row r="5" spans="2:5" ht="21.75" customHeight="1">
      <c r="B5" s="3" t="s">
        <v>90</v>
      </c>
      <c r="C5" s="3" t="s">
        <v>282</v>
      </c>
      <c r="D5" s="3" t="s">
        <v>283</v>
      </c>
      <c r="E5" s="3" t="s">
        <v>284</v>
      </c>
    </row>
    <row r="6" spans="2:5" ht="15" customHeight="1">
      <c r="B6" s="19">
        <v>1</v>
      </c>
      <c r="C6" s="2"/>
      <c r="D6" s="21"/>
      <c r="E6" s="21"/>
    </row>
    <row r="7" spans="2:5" ht="15" customHeight="1">
      <c r="B7" s="22">
        <v>2</v>
      </c>
      <c r="C7" s="16"/>
      <c r="D7" s="24"/>
      <c r="E7" s="24"/>
    </row>
    <row r="8" spans="2:5" ht="15" customHeight="1">
      <c r="B8" s="19">
        <v>3</v>
      </c>
      <c r="C8" s="2"/>
      <c r="D8" s="21"/>
      <c r="E8" s="21"/>
    </row>
    <row r="9" spans="2:5" ht="15" customHeight="1">
      <c r="B9" s="22">
        <v>4</v>
      </c>
      <c r="C9" s="16"/>
      <c r="D9" s="24"/>
      <c r="E9" s="24"/>
    </row>
    <row r="10" spans="2:5" ht="15" customHeight="1">
      <c r="B10" s="19">
        <v>5</v>
      </c>
      <c r="C10" s="2"/>
      <c r="D10" s="21"/>
      <c r="E10" s="21"/>
    </row>
    <row r="11" spans="2:5" ht="15" customHeight="1">
      <c r="B11" s="22">
        <v>6</v>
      </c>
      <c r="C11" s="16"/>
      <c r="D11" s="24"/>
      <c r="E11" s="24"/>
    </row>
    <row r="12" spans="2:5" ht="15" customHeight="1">
      <c r="B12" s="19">
        <v>7</v>
      </c>
      <c r="C12" s="2"/>
      <c r="D12" s="21"/>
      <c r="E12" s="21"/>
    </row>
    <row r="13" spans="2:5" ht="15" customHeight="1">
      <c r="B13" s="22">
        <v>8</v>
      </c>
      <c r="C13" s="16"/>
      <c r="D13" s="24"/>
      <c r="E13" s="24"/>
    </row>
    <row r="16" spans="2:5" ht="21.75" customHeight="1">
      <c r="B16" s="38" t="s">
        <v>285</v>
      </c>
      <c r="C16" s="49"/>
      <c r="D16" s="49"/>
      <c r="E16" s="49"/>
    </row>
    <row r="17" spans="2:5" ht="21.75" customHeight="1">
      <c r="B17" s="1" t="s">
        <v>286</v>
      </c>
      <c r="C17" s="39"/>
      <c r="D17" s="52"/>
      <c r="E17" s="53"/>
    </row>
    <row r="18" spans="2:5" ht="21.75" customHeight="1">
      <c r="B18" s="1" t="s">
        <v>16</v>
      </c>
      <c r="C18" s="39"/>
      <c r="D18" s="52"/>
      <c r="E18" s="53"/>
    </row>
    <row r="19" spans="2:5" ht="21.75" customHeight="1">
      <c r="B19" s="1" t="s">
        <v>74</v>
      </c>
      <c r="C19" s="44"/>
      <c r="D19" s="52"/>
      <c r="E19" s="53"/>
    </row>
    <row r="20" spans="2:5" ht="21.75" customHeight="1">
      <c r="B20" s="1" t="s">
        <v>287</v>
      </c>
      <c r="C20" s="39"/>
      <c r="D20" s="52"/>
      <c r="E20" s="53"/>
    </row>
    <row r="21" spans="2:5" ht="21.75" customHeight="1">
      <c r="B21" s="1" t="s">
        <v>18</v>
      </c>
      <c r="C21" s="39"/>
      <c r="D21" s="52"/>
      <c r="E21" s="53"/>
    </row>
    <row r="22" spans="2:5" ht="21.75" customHeight="1">
      <c r="B22" s="1" t="s">
        <v>74</v>
      </c>
      <c r="C22" s="44"/>
      <c r="D22" s="52"/>
      <c r="E22" s="53"/>
    </row>
    <row r="23" spans="2:5" ht="21.75" customHeight="1">
      <c r="B23" s="1" t="s">
        <v>288</v>
      </c>
      <c r="C23" s="39"/>
      <c r="D23" s="52"/>
      <c r="E23" s="53"/>
    </row>
    <row r="24" spans="2:5" ht="21.75" customHeight="1">
      <c r="B24" s="1" t="s">
        <v>289</v>
      </c>
      <c r="C24" s="39"/>
      <c r="D24" s="52"/>
      <c r="E24" s="53"/>
    </row>
    <row r="25" spans="2:5" ht="21.75" customHeight="1">
      <c r="B25" s="1" t="s">
        <v>74</v>
      </c>
      <c r="C25" s="44"/>
      <c r="D25" s="52"/>
      <c r="E25" s="53"/>
    </row>
    <row r="26" spans="2:5" ht="21.75" customHeight="1">
      <c r="B26" s="1" t="s">
        <v>290</v>
      </c>
      <c r="C26" s="48">
        <f>'1. Cover'!C5</f>
        <v>0</v>
      </c>
      <c r="D26" s="52"/>
      <c r="E26" s="53"/>
    </row>
    <row r="28" spans="2:5" ht="15" customHeight="1">
      <c r="B28" s="47" t="s">
        <v>291</v>
      </c>
      <c r="C28" s="49"/>
      <c r="D28" s="49"/>
      <c r="E28" s="49"/>
    </row>
    <row r="29" spans="2:5" ht="15" customHeight="1">
      <c r="B29" s="34" t="s">
        <v>292</v>
      </c>
      <c r="C29" s="35"/>
      <c r="D29" s="65"/>
      <c r="E29" s="66"/>
    </row>
    <row r="30" spans="2:5" ht="15" customHeight="1">
      <c r="B30" s="34" t="s">
        <v>293</v>
      </c>
      <c r="C30" s="35"/>
      <c r="D30" s="65"/>
      <c r="E30" s="66"/>
    </row>
    <row r="31" spans="2:5" ht="15" customHeight="1">
      <c r="B31" s="34" t="s">
        <v>294</v>
      </c>
      <c r="C31" s="35"/>
      <c r="D31" s="65"/>
      <c r="E31" s="66"/>
    </row>
    <row r="32" spans="2:5" ht="15" customHeight="1">
      <c r="B32" s="34" t="s">
        <v>295</v>
      </c>
      <c r="C32" s="35"/>
      <c r="D32" s="65"/>
      <c r="E32" s="66"/>
    </row>
  </sheetData>
  <mergeCells count="18">
    <mergeCell ref="C17:E17"/>
    <mergeCell ref="C26:E26"/>
    <mergeCell ref="D32:E32"/>
    <mergeCell ref="B2:E2"/>
    <mergeCell ref="C21:E21"/>
    <mergeCell ref="D31:E31"/>
    <mergeCell ref="B28:E28"/>
    <mergeCell ref="C25:E25"/>
    <mergeCell ref="C24:E24"/>
    <mergeCell ref="D30:E30"/>
    <mergeCell ref="C19:E19"/>
    <mergeCell ref="B4:E4"/>
    <mergeCell ref="C20:E20"/>
    <mergeCell ref="C23:E23"/>
    <mergeCell ref="D29:E29"/>
    <mergeCell ref="C22:E22"/>
    <mergeCell ref="B16:E16"/>
    <mergeCell ref="C18:E18"/>
  </mergeCells>
  <conditionalFormatting sqref="C17:C30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D6:D13" xr:uid="{00000000-0002-0000-0800-000000000000}">
      <formula1>"Low,Medium,High,Critical"</formula1>
      <formula2>0</formula2>
    </dataValidation>
    <dataValidation type="list" allowBlank="1" sqref="E6:E13" xr:uid="{00000000-0002-0000-0800-000001000000}">
      <formula1>"Open,Closed"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SEL-311L Test Results Template&amp;R&amp;8 Page &amp;P of &amp;N</oddFooter>
    <evenFooter>&amp;L&amp;8 &amp;K1F4E79&amp;BContact Energy&amp;C&amp;8 SEL-311L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923EEF-9FAC-41A9-9F7A-E9E812AF76F0}"/>
</file>

<file path=customXml/itemProps2.xml><?xml version="1.0" encoding="utf-8"?>
<ds:datastoreItem xmlns:ds="http://schemas.openxmlformats.org/officeDocument/2006/customXml" ds:itemID="{AB613537-67C3-4CB7-BF66-D010B40ACF5B}"/>
</file>

<file path=customXml/itemProps3.xml><?xml version="1.0" encoding="utf-8"?>
<ds:datastoreItem xmlns:ds="http://schemas.openxmlformats.org/officeDocument/2006/customXml" ds:itemID="{13D020A8-4E9B-41B7-AAC0-6F1108A0D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Russell Fear</cp:lastModifiedBy>
  <cp:revision>2</cp:revision>
  <dcterms:created xsi:type="dcterms:W3CDTF">2026-05-14T21:21:39Z</dcterms:created>
  <dcterms:modified xsi:type="dcterms:W3CDTF">2026-06-04T01:24:05Z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  <property fmtid="{D5CDD505-2E9C-101B-9397-08002B2CF9AE}" pid="3" name="MSIP_Label_8f44d776-23ef-413f-b9f1-473aee3a8385_Enabled">
    <vt:lpwstr>true</vt:lpwstr>
  </property>
  <property fmtid="{D5CDD505-2E9C-101B-9397-08002B2CF9AE}" pid="4" name="MSIP_Label_8f44d776-23ef-413f-b9f1-473aee3a8385_SetDate">
    <vt:lpwstr>2026-06-04T01:23:18Z</vt:lpwstr>
  </property>
  <property fmtid="{D5CDD505-2E9C-101B-9397-08002B2CF9AE}" pid="5" name="MSIP_Label_8f44d776-23ef-413f-b9f1-473aee3a8385_Method">
    <vt:lpwstr>Standard</vt:lpwstr>
  </property>
  <property fmtid="{D5CDD505-2E9C-101B-9397-08002B2CF9AE}" pid="6" name="MSIP_Label_8f44d776-23ef-413f-b9f1-473aee3a8385_Name">
    <vt:lpwstr>Contact_Internal</vt:lpwstr>
  </property>
  <property fmtid="{D5CDD505-2E9C-101B-9397-08002B2CF9AE}" pid="7" name="MSIP_Label_8f44d776-23ef-413f-b9f1-473aee3a8385_SiteId">
    <vt:lpwstr>30e19951-2409-4ad6-b0ad-4dd46557cf0f</vt:lpwstr>
  </property>
  <property fmtid="{D5CDD505-2E9C-101B-9397-08002B2CF9AE}" pid="8" name="MSIP_Label_8f44d776-23ef-413f-b9f1-473aee3a8385_ActionId">
    <vt:lpwstr>50f9021a-65c7-4d9d-b060-8bed0df73831</vt:lpwstr>
  </property>
  <property fmtid="{D5CDD505-2E9C-101B-9397-08002B2CF9AE}" pid="9" name="MSIP_Label_8f44d776-23ef-413f-b9f1-473aee3a8385_ContentBits">
    <vt:lpwstr>0</vt:lpwstr>
  </property>
  <property fmtid="{D5CDD505-2E9C-101B-9397-08002B2CF9AE}" pid="10" name="MSIP_Label_8f44d776-23ef-413f-b9f1-473aee3a8385_Tag">
    <vt:lpwstr>10, 3, 0, 2</vt:lpwstr>
  </property>
  <property fmtid="{D5CDD505-2E9C-101B-9397-08002B2CF9AE}" pid="11" name="MediaServiceImageTags">
    <vt:lpwstr/>
  </property>
</Properties>
</file>