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0" documentId="13_ncr:1_{69F4ADAD-0487-4CE2-BC62-D5DF5C3ABE86}" xr6:coauthVersionLast="47" xr6:coauthVersionMax="47" xr10:uidLastSave="{00000000-0000-0000-0000-000000000000}"/>
  <bookViews>
    <workbookView xWindow="1020" yWindow="510" windowWidth="24855" windowHeight="14565" tabRatio="500" firstSheet="2" activeTab="6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RN">'1. Cover'!$C$25/'1. Cover'!$C$26</definedName>
    <definedName name="Ratio_CTRX">'1. Cover'!$C$21/'1. Cover'!$C$22</definedName>
    <definedName name="Ratio_CTRY">'1. Cover'!$C$23/'1. Cover'!$C$24</definedName>
    <definedName name="Ratio_PTRX">'1. Cover'!$C$27/'1. Cover'!$C$28</definedName>
    <definedName name="TolAngle_deg">'1. Cover'!$B$36</definedName>
    <definedName name="TolI_pct">'1. Cover'!$B$35</definedName>
    <definedName name="TolPickup_pct">'1. Cover'!$B$37</definedName>
    <definedName name="TolTime_pct">'1. Cover'!$B$38</definedName>
    <definedName name="TolV_pct">'1. Cover'!$B$34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7" l="1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M35" i="4"/>
  <c r="D35" i="4"/>
  <c r="D34" i="4"/>
  <c r="M34" i="4" s="1"/>
  <c r="D33" i="4"/>
  <c r="M33" i="4" s="1"/>
  <c r="B41" i="1" s="1"/>
  <c r="M28" i="4"/>
  <c r="J28" i="4"/>
  <c r="I28" i="4"/>
  <c r="H28" i="4"/>
  <c r="D28" i="4"/>
  <c r="G28" i="4" s="1"/>
  <c r="M27" i="4"/>
  <c r="J27" i="4"/>
  <c r="I27" i="4"/>
  <c r="H27" i="4"/>
  <c r="G27" i="4"/>
  <c r="D27" i="4"/>
  <c r="M26" i="4"/>
  <c r="J26" i="4"/>
  <c r="I26" i="4"/>
  <c r="H26" i="4"/>
  <c r="G26" i="4"/>
  <c r="D26" i="4"/>
  <c r="M21" i="4"/>
  <c r="J21" i="4"/>
  <c r="I21" i="4"/>
  <c r="H21" i="4"/>
  <c r="D21" i="4"/>
  <c r="G21" i="4" s="1"/>
  <c r="M16" i="4"/>
  <c r="J16" i="4"/>
  <c r="I16" i="4"/>
  <c r="H16" i="4"/>
  <c r="D16" i="4"/>
  <c r="G16" i="4" s="1"/>
  <c r="M15" i="4"/>
  <c r="J15" i="4"/>
  <c r="I15" i="4"/>
  <c r="H15" i="4"/>
  <c r="G15" i="4"/>
  <c r="D15" i="4"/>
  <c r="M14" i="4"/>
  <c r="J14" i="4"/>
  <c r="I14" i="4"/>
  <c r="H14" i="4"/>
  <c r="G14" i="4"/>
  <c r="D14" i="4"/>
  <c r="M9" i="4"/>
  <c r="J9" i="4"/>
  <c r="I9" i="4"/>
  <c r="H9" i="4"/>
  <c r="D9" i="4"/>
  <c r="G9" i="4" s="1"/>
  <c r="M8" i="4"/>
  <c r="J8" i="4"/>
  <c r="I8" i="4"/>
  <c r="H8" i="4"/>
  <c r="D8" i="4"/>
  <c r="G8" i="4" s="1"/>
  <c r="M7" i="4"/>
  <c r="J7" i="4"/>
  <c r="I7" i="4"/>
  <c r="H7" i="4"/>
  <c r="G7" i="4"/>
  <c r="D7" i="4"/>
  <c r="B4" i="9"/>
</calcChain>
</file>

<file path=xl/sharedStrings.xml><?xml version="1.0" encoding="utf-8"?>
<sst xmlns="http://schemas.openxmlformats.org/spreadsheetml/2006/main" count="665" uniqueCount="528">
  <si>
    <t>FILES INDEX &amp; SIGN-OFF</t>
  </si>
  <si>
    <t>OVERALL TEST RESULT (from Cover sheet)</t>
  </si>
  <si>
    <t>Signed Overall Result</t>
  </si>
  <si>
    <t>TEST ARTEFACTS INDEX</t>
  </si>
  <si>
    <t>Artefact</t>
  </si>
  <si>
    <t>File Name / SharePoint Location</t>
  </si>
  <si>
    <t>Date Saved</t>
  </si>
  <si>
    <t>Notes</t>
  </si>
  <si>
    <t>Relay settings file (.sel / AcSELerator QuickSet project)</t>
  </si>
  <si>
    <t>Pre-test event records (HIS, SER, EVE, SUM)</t>
  </si>
  <si>
    <t>Post-test event records</t>
  </si>
  <si>
    <t>Completed results template (this file)</t>
  </si>
  <si>
    <t>Oscillography / disturbance records  (EVE D)</t>
  </si>
  <si>
    <t>Generator Autosynchronism Reports  (CGSR / GSH)</t>
  </si>
  <si>
    <t>Photographs / site notes</t>
  </si>
  <si>
    <t>DEFECTS / FINDINGS LOG</t>
  </si>
  <si>
    <t>#</t>
  </si>
  <si>
    <t>Defect Description</t>
  </si>
  <si>
    <t>Action Taken / Work Order</t>
  </si>
  <si>
    <t>Closed</t>
  </si>
  <si>
    <t>SIGN-OFF</t>
  </si>
  <si>
    <t>Role</t>
  </si>
  <si>
    <t>Name (print)</t>
  </si>
  <si>
    <t>Signature</t>
  </si>
  <si>
    <t>Date</t>
  </si>
  <si>
    <t>Test Engineer</t>
  </si>
  <si>
    <t>Witness (Operations)</t>
  </si>
  <si>
    <t>Approving Engineer</t>
  </si>
  <si>
    <t>Documentation                                                  yes/No                                                      Notes</t>
  </si>
  <si>
    <t>Omicron test file on SharePoint</t>
  </si>
  <si>
    <t>As Left Settings on Sharepoint</t>
  </si>
  <si>
    <t>Prot Database Updated</t>
  </si>
  <si>
    <t>Job closed in SAP</t>
  </si>
  <si>
    <t>SEL-700G GENERATOR PROTECTION RELAY — TEST RESULTS TEMPLATE</t>
  </si>
  <si>
    <t>1.  RELAY IDENTIFICATION</t>
  </si>
  <si>
    <t>Relay Type / Model</t>
  </si>
  <si>
    <t>SEL-700G</t>
  </si>
  <si>
    <t>Relay ID (RID)</t>
  </si>
  <si>
    <t>Terminal ID (TID)</t>
  </si>
  <si>
    <t>Serial Number</t>
  </si>
  <si>
    <t>Firmware ID (FID)</t>
  </si>
  <si>
    <t>Checksum ID (CID)</t>
  </si>
  <si>
    <t>Protected Equipment (generator tag)</t>
  </si>
  <si>
    <t>Site / Substation</t>
  </si>
  <si>
    <t>Test Date</t>
  </si>
  <si>
    <t>2.  GENERATOR AND CT/VT PARAMETERS</t>
  </si>
  <si>
    <t>Parameter</t>
  </si>
  <si>
    <t>Setting Label</t>
  </si>
  <si>
    <t>Value</t>
  </si>
  <si>
    <t>Units</t>
  </si>
  <si>
    <t>Generator MVA Rating</t>
  </si>
  <si>
    <t>MVA / INOM</t>
  </si>
  <si>
    <t>MVA / A nominal</t>
  </si>
  <si>
    <t>Generator Terminal Voltage (L-L)</t>
  </si>
  <si>
    <t>VNOM_X</t>
  </si>
  <si>
    <t>kV (primary)</t>
  </si>
  <si>
    <t>Phase Rotation</t>
  </si>
  <si>
    <t>PHROT</t>
  </si>
  <si>
    <t>ABC</t>
  </si>
  <si>
    <t>ABC / ACB</t>
  </si>
  <si>
    <t>X-Side (Stator) CT Connection</t>
  </si>
  <si>
    <t>CTCONY / DELTA_X</t>
  </si>
  <si>
    <t>WYE</t>
  </si>
  <si>
    <t>WYE / DELTA</t>
  </si>
  <si>
    <t>X-Side CT Ratio — Primary</t>
  </si>
  <si>
    <t>CTRX (primary)</t>
  </si>
  <si>
    <t>A primary</t>
  </si>
  <si>
    <t>X-Side CT Ratio — Secondary</t>
  </si>
  <si>
    <t>CTRX (secondary)</t>
  </si>
  <si>
    <t>5</t>
  </si>
  <si>
    <t>A secondary</t>
  </si>
  <si>
    <t>Y-Side (87 Input) CT Ratio — Primary</t>
  </si>
  <si>
    <t>CTRY (primary)</t>
  </si>
  <si>
    <t>Y-Side (87 Input) CT Ratio — Secondary</t>
  </si>
  <si>
    <t>CTRY (secondary)</t>
  </si>
  <si>
    <t>Neutral CT Ratio — Primary</t>
  </si>
  <si>
    <t>CTRN (primary)</t>
  </si>
  <si>
    <t>Neutral CT Ratio — Secondary</t>
  </si>
  <si>
    <t>CTRN (secondary)</t>
  </si>
  <si>
    <t>Main VT Ratio — Primary</t>
  </si>
  <si>
    <t>PTRX (primary)</t>
  </si>
  <si>
    <t>V primary</t>
  </si>
  <si>
    <t>Main VT Ratio — Secondary</t>
  </si>
  <si>
    <t>PTRX (secondary)</t>
  </si>
  <si>
    <t>V secondary</t>
  </si>
  <si>
    <t>VT Connection Type (X-side)</t>
  </si>
  <si>
    <t>DELTA_X</t>
  </si>
  <si>
    <t>Differential TAP (X-side)</t>
  </si>
  <si>
    <t>TAPX</t>
  </si>
  <si>
    <t>Differential TAP (Y-side)</t>
  </si>
  <si>
    <t>TAPY</t>
  </si>
  <si>
    <t>3.  TEST TOLERANCES  (yellow cells are editable)</t>
  </si>
  <si>
    <t>Voltage Magnitude Tolerance</t>
  </si>
  <si>
    <t>%</t>
  </si>
  <si>
    <t>Current Magnitude Tolerance</t>
  </si>
  <si>
    <t>Angle Tolerance</t>
  </si>
  <si>
    <t>degrees</t>
  </si>
  <si>
    <t>Pickup Tolerance</t>
  </si>
  <si>
    <t>Timing Tolerance</t>
  </si>
  <si>
    <t>4.  OVERALL TEST RESULT</t>
  </si>
  <si>
    <t>Auto-calculated cross-check</t>
  </si>
  <si>
    <t>(auto only — see signed result)</t>
  </si>
  <si>
    <t>SIGNED OVERALL RESULT</t>
  </si>
  <si>
    <t>PASS</t>
  </si>
  <si>
    <t>PASS / PASS WITH NOTES / FAIL</t>
  </si>
  <si>
    <t>EQUIPMENT &amp; REFERENCES</t>
  </si>
  <si>
    <t>TEST EQUIPMENT USED</t>
  </si>
  <si>
    <t>Equipment</t>
  </si>
  <si>
    <t>Manufacturer / Model</t>
  </si>
  <si>
    <t>Asset / Serial No.</t>
  </si>
  <si>
    <t>Cal. Due</t>
  </si>
  <si>
    <t>DOCUMENTS &amp; DRAWINGS</t>
  </si>
  <si>
    <t>Document</t>
  </si>
  <si>
    <t>Title / Description</t>
  </si>
  <si>
    <t>Document No.</t>
  </si>
  <si>
    <t>Rev</t>
  </si>
  <si>
    <t>Relay Settings File (.sel / AcSELerator QuickSet)</t>
  </si>
  <si>
    <t>AC Elementary / Schematic</t>
  </si>
  <si>
    <t>DC Control Schematic</t>
  </si>
  <si>
    <t>Generator Protection Single-Line Diagram</t>
  </si>
  <si>
    <t>Protection Coordination Study</t>
  </si>
  <si>
    <t>Maintenance Work Order</t>
  </si>
  <si>
    <t>PRE-TEST CHECKS</t>
  </si>
  <si>
    <t>3.1  COMMUNICATIONS &amp; IDENTIFICATION</t>
  </si>
  <si>
    <t>Check</t>
  </si>
  <si>
    <t>Expected / Action</t>
  </si>
  <si>
    <t>Result</t>
  </si>
  <si>
    <t>Connect serial cable or Ethernet to relay</t>
  </si>
  <si>
    <t>Terminal prompt '=' or '-' appears</t>
  </si>
  <si>
    <t>Issue QUIT &lt;Enter&gt; — verify response header</t>
  </si>
  <si>
    <t>RID and TID match asset register</t>
  </si>
  <si>
    <t>Issue ACC &lt;Enter&gt; + Level 1 password</t>
  </si>
  <si>
    <t>Access Level 1 granted</t>
  </si>
  <si>
    <t>ENABLED LED illuminated (green, front panel)</t>
  </si>
  <si>
    <t>LED ON = relay healthy and in service</t>
  </si>
  <si>
    <t>Firmware ID (FID) — record string</t>
  </si>
  <si>
    <t>Matches approved firmware version</t>
  </si>
  <si>
    <t>Checksum ID (CID) — record string</t>
  </si>
  <si>
    <t>Matches as-left CID from last test</t>
  </si>
  <si>
    <t>3.2  RELAY SELF-TEST STATUS  (issue STATUS or STA &lt;Enter&gt; at serial port or front-panel STATUS)</t>
  </si>
  <si>
    <t>All items should show OK. 'W' prefix = warning (issue STA C to clear). Latched FAIL = protection disabled — investigate immediately. HALARM = latched hardware alarm bit. SALARM = pulsed software alarm bit.</t>
  </si>
  <si>
    <t>Self-Test Item (Table 11.9)</t>
  </si>
  <si>
    <t>Normal Range / Description</t>
  </si>
  <si>
    <t>Status / Measured Value</t>
  </si>
  <si>
    <t>Action if WARN or FAIL</t>
  </si>
  <si>
    <t>FPGA — Mainboard (power up)</t>
  </si>
  <si>
    <t>FPGA accepts program + correct version</t>
  </si>
  <si>
    <t>FPGA — Mainboard (run time)</t>
  </si>
  <si>
    <t>No data acquisition interrupt loss; CRC OK</t>
  </si>
  <si>
    <t>GPSB — Backplane communications</t>
  </si>
  <si>
    <t>GPSB not busy on entry to processing interval</t>
  </si>
  <si>
    <t>HMI — Front-panel (power up)</t>
  </si>
  <si>
    <t>2-line: ID registers match; Touchscreen: diagnostics pass</t>
  </si>
  <si>
    <t>RAM — External (power up)</t>
  </si>
  <si>
    <t>Read/write test on system RAM</t>
  </si>
  <si>
    <t>RAM — External (run time)</t>
  </si>
  <si>
    <t>RAM — Internal (power up)</t>
  </si>
  <si>
    <t>Read/write test on CPU RAM</t>
  </si>
  <si>
    <t>RAM — Internal (run time)</t>
  </si>
  <si>
    <t>NON_VOL — Data Flash (power up)</t>
  </si>
  <si>
    <t>Checksum on critical data</t>
  </si>
  <si>
    <t>NON_VOL — Data Flash (run time)</t>
  </si>
  <si>
    <t>CR_RAM — Critical RAM / settings (power up)</t>
  </si>
  <si>
    <t>Checksum on active settings copy</t>
  </si>
  <si>
    <t>CR_RAM — Critical RAM (run time)</t>
  </si>
  <si>
    <t>Instruction matches FLASH image</t>
  </si>
  <si>
    <t>I/O Board — CARD_C / CARD_D / CARD_E</t>
  </si>
  <si>
    <t>ID register matches part number</t>
  </si>
  <si>
    <t>Slot Z Board (power up)</t>
  </si>
  <si>
    <t>Slot Z A/D Offset WARN</t>
  </si>
  <si>
    <t>Normal: −50 to +50 mV — issue STA C to clear warn</t>
  </si>
  <si>
    <t>Slot E Board (power up)</t>
  </si>
  <si>
    <t>Slot E A/D Offset WARN</t>
  </si>
  <si>
    <t>+0.9 V supply</t>
  </si>
  <si>
    <t>Normal: 0.855 – 0.945 V</t>
  </si>
  <si>
    <t>+1.2 V supply</t>
  </si>
  <si>
    <t>Normal: 1.152 – 1.248 V</t>
  </si>
  <si>
    <t>+1.5 V supply</t>
  </si>
  <si>
    <t>Normal: 1.35 – 1.65 V</t>
  </si>
  <si>
    <t>+1.8 V supply</t>
  </si>
  <si>
    <t>Normal: 1.71 – 1.89 V</t>
  </si>
  <si>
    <t>+2.5 V supply</t>
  </si>
  <si>
    <t>Normal: 2.32 – 2.68 V</t>
  </si>
  <si>
    <t>+3.3 V supply</t>
  </si>
  <si>
    <t>Normal: 3.07 – 3.53 V</t>
  </si>
  <si>
    <t>+3.75 V supply</t>
  </si>
  <si>
    <t>Normal: 3.48 – 4.02 V</t>
  </si>
  <si>
    <t>+5.0 V supply</t>
  </si>
  <si>
    <t>Normal: 4.65 – 5.35 V</t>
  </si>
  <si>
    <t>−1.25 V supply</t>
  </si>
  <si>
    <t>Normal: −1.16 to −1.34 V</t>
  </si>
  <si>
    <t>−5.0 V supply</t>
  </si>
  <si>
    <t>Normal: −4.65 to −5.35 V</t>
  </si>
  <si>
    <t>Clock Battery</t>
  </si>
  <si>
    <t>Normal: 2.3 – 3.5 V — issue STA C to clear warn</t>
  </si>
  <si>
    <t>Clock Chip</t>
  </si>
  <si>
    <t>Clock chip comms + timekeeping — issue STA C to clear warn</t>
  </si>
  <si>
    <t>Clock Chip RAM</t>
  </si>
  <si>
    <t>Clock chip static RAM — issue STA C to clear warn</t>
  </si>
  <si>
    <t>RTD module (External/Internal)</t>
  </si>
  <si>
    <t>Comm OK; no open/shorted inputs (if fitted)</t>
  </si>
  <si>
    <t>SEL-2664 Field Ground Module</t>
  </si>
  <si>
    <t>OK/FAIL — fibre comms + module status (if fitted)</t>
  </si>
  <si>
    <t>CID file (configured IED description)</t>
  </si>
  <si>
    <t>CID file accessible</t>
  </si>
  <si>
    <t>HALARM relay word bit</t>
  </si>
  <si>
    <t>Should be 0 — not continuously asserted</t>
  </si>
  <si>
    <t>SALARM relay word bit</t>
  </si>
  <si>
    <t>Should be 0 — not pulsed</t>
  </si>
  <si>
    <t>Relay Enabled</t>
  </si>
  <si>
    <t>Output: 'Relay Enabled'</t>
  </si>
  <si>
    <t>3.3  CLOCK / TIME SYNCHRONISATION</t>
  </si>
  <si>
    <t>Issue TIM &lt;Enter&gt; — relay time</t>
  </si>
  <si>
    <t>Within 5 s of reference clock</t>
  </si>
  <si>
    <t>Issue DAT &lt;Enter&gt; — relay date</t>
  </si>
  <si>
    <t>Correct calendar date</t>
  </si>
  <si>
    <t>Time source shown (Internal / IRIG-B)</t>
  </si>
  <si>
    <t>IRIG-B if time-code input connected</t>
  </si>
  <si>
    <t>Synchronise clock if out of tolerance</t>
  </si>
  <si>
    <t>TIME hh:mm:ss   DATE mm/dd/yy</t>
  </si>
  <si>
    <t>3.4  EVENT RECORDS (pre-test baseline)</t>
  </si>
  <si>
    <t>Issue HIS &lt;Enter&gt; — review event history</t>
  </si>
  <si>
    <t>No unexplained trips/alarms since last test</t>
  </si>
  <si>
    <t>Issue SER &lt;Enter&gt; — review SER log</t>
  </si>
  <si>
    <t>No unexpected HALARM / SALARM events</t>
  </si>
  <si>
    <t>Issue SUM &lt;Enter&gt; — event summary</t>
  </si>
  <si>
    <t>Review; record most recent event number</t>
  </si>
  <si>
    <t>Issue EVE &lt;Enter&gt; — most recent event report</t>
  </si>
  <si>
    <t>Review for unexpected generator trips</t>
  </si>
  <si>
    <t>3.5  SETTINGS VERIFICATION</t>
  </si>
  <si>
    <t>Issue SHOW &lt;Enter&gt; (or SHO G/P/L/R) — download settings</t>
  </si>
  <si>
    <t>Match approved settings file</t>
  </si>
  <si>
    <t>CTRX (X-side CT ratio) matches Cover sheet</t>
  </si>
  <si>
    <t>As per relay data</t>
  </si>
  <si>
    <t>CTRY (Y-side/87 CT ratio) matches Cover sheet</t>
  </si>
  <si>
    <t>CTRN (neutral CT ratio) matches Cover sheet</t>
  </si>
  <si>
    <t>PTRX (main VT ratio) matches Cover sheet</t>
  </si>
  <si>
    <t>TAPX / TAPY (differential TAP values)</t>
  </si>
  <si>
    <t>As per protection study</t>
  </si>
  <si>
    <t>VNOM_X, INOM, PHROT match generator nameplate</t>
  </si>
  <si>
    <t>As per generator data</t>
  </si>
  <si>
    <t>E87, E87N, EREF, E64G, E64F enabling settings</t>
  </si>
  <si>
    <t>Elements enabled per scheme</t>
  </si>
  <si>
    <t>Active setting group correct (Group 1 or as applicable)</t>
  </si>
  <si>
    <t>As per operating procedure</t>
  </si>
  <si>
    <t>Settings unchanged since last test</t>
  </si>
  <si>
    <t>No unauthorised changes</t>
  </si>
  <si>
    <t>ANALOGUE INPUT VERIFICATION — PRIMARY VALUE CHECK</t>
  </si>
  <si>
    <t>Verify the relay reports the correct PRIMARY value (Injected Secondary × CT or VT ratio). Use METER &lt;Enter&gt; or front-panel METER &gt; Fundamental. All relay readings are in PRIMARY units (CTRX × secondary, etc.).</t>
  </si>
  <si>
    <t>4.1  X-SIDE PHASE CURRENTS  (IAX, IBX, ICX — stator CTs in Slot Z)  [CTRX]</t>
  </si>
  <si>
    <t>Ratio: Ratio_CTRX  |  Tolerance: TolI_pct  (defined names on Cover sheet)</t>
  </si>
  <si>
    <t>Channel</t>
  </si>
  <si>
    <t>Injected Sec.
(A or V)</t>
  </si>
  <si>
    <t>Inj. Angle
(°)</t>
  </si>
  <si>
    <t>Expected Primary
(auto)</t>
  </si>
  <si>
    <t>Relay Primary
Reading</t>
  </si>
  <si>
    <t>Relay Angle
Reading</t>
  </si>
  <si>
    <t>Mag
Err %</t>
  </si>
  <si>
    <t>Angle
Err °</t>
  </si>
  <si>
    <t>Mag
Tol %</t>
  </si>
  <si>
    <t>Ang
Tol °</t>
  </si>
  <si>
    <t>P/F</t>
  </si>
  <si>
    <t>IAX — A-Phase X-side</t>
  </si>
  <si>
    <t>IBX — B-Phase X-side</t>
  </si>
  <si>
    <t>ICX — C-Phase X-side</t>
  </si>
  <si>
    <t>4.2  Y-SIDE PHASE CURRENTS  (IAY, IBY, ICY — 87 input CTs in Slot E)  [CTRY]</t>
  </si>
  <si>
    <t>Ratio: Ratio_CTRY  |  Tolerance: TolI_pct  (defined names on Cover sheet)</t>
  </si>
  <si>
    <t>IAY — A-Phase Y-side (87 CT)</t>
  </si>
  <si>
    <t>IBY — B-Phase Y-side (87 CT)</t>
  </si>
  <si>
    <t>ICY — C-Phase Y-side (87 CT)</t>
  </si>
  <si>
    <t>4.3  NEUTRAL CURRENT  (IN — neutral CT in Slot Z)  [CTRN]  (if neutral CT fitted)</t>
  </si>
  <si>
    <t>Ratio: Ratio_CTRN  |  Tolerance: TolI_pct  (defined names on Cover sheet)</t>
  </si>
  <si>
    <t>IN — Generator neutral current</t>
  </si>
  <si>
    <t>4.4  VOLTAGE INPUTS  (VAX, VBX, VCX — X-side VTs)  [PTRX]  (if VT card fitted)</t>
  </si>
  <si>
    <t>Ratio: Ratio_PTRX  |  Tolerance: TolV_pct  (defined names on Cover sheet)</t>
  </si>
  <si>
    <t>VAX — Phase A voltage (X-side)</t>
  </si>
  <si>
    <t>VBX — Phase B voltage (X-side)</t>
  </si>
  <si>
    <t>VCX — Phase C voltage (X-side)</t>
  </si>
  <si>
    <t>4.5  DIFFERENTIAL METER CHECK  (front-panel METER &gt; Differential  or  EVE DIF &lt;Enter&gt;)</t>
  </si>
  <si>
    <t>Under balanced load: IOP (operate) ≈ 0.00 TAP, IRT (restraint) ≈ load current in TAP units. If IOP/IRT &gt; 0.10, investigate CT polarity, TAPX/TAPY balance, and CT connections. Check also 2nd-harmonic content (I1F2) — should be &lt; 10% during normal load.</t>
  </si>
  <si>
    <t>Diff Element</t>
  </si>
  <si>
    <t>IOP
(Operate, TAP)</t>
  </si>
  <si>
    <t>IRT
(Restraint, TAP)</t>
  </si>
  <si>
    <t>MM = IOP/IRT</t>
  </si>
  <si>
    <t>Accept if
MM ≤ 0.10</t>
  </si>
  <si>
    <t>2nd Harm
I1F2 (TAP)</t>
  </si>
  <si>
    <t>5th Harm
I1F5 (TAP)</t>
  </si>
  <si>
    <t>87-1 (DIFF1)</t>
  </si>
  <si>
    <t>≤ 0.10</t>
  </si>
  <si>
    <t>87-2 (DIFF2) if used</t>
  </si>
  <si>
    <t>87-3 (DIFF3) if used</t>
  </si>
  <si>
    <t>BINARY I/O VERIFICATION</t>
  </si>
  <si>
    <t>5.1  DIGITAL INPUTS — Pickup Verification</t>
  </si>
  <si>
    <t>Apply rated control voltage to each input. Use front-panel MAIN &gt; Targets &gt; Row 49 or serial TARGET command. Verify IN101/IN102 state changes 0→1 when voltage applied.</t>
  </si>
  <si>
    <t>Input No.</t>
  </si>
  <si>
    <t>Function Label</t>
  </si>
  <si>
    <t>Control Voltage Applied</t>
  </si>
  <si>
    <t>Relay Word Bit</t>
  </si>
  <si>
    <t>IN101</t>
  </si>
  <si>
    <t>Digital Input 1 (Slot A) — edit to match schematics</t>
  </si>
  <si>
    <t>IN102</t>
  </si>
  <si>
    <t>Digital Input 2 (Slot A) — edit to match schematics</t>
  </si>
  <si>
    <t>IN301</t>
  </si>
  <si>
    <t>Optional DI — Slot C Input 1 (if card fitted)</t>
  </si>
  <si>
    <t>IN302</t>
  </si>
  <si>
    <t>Optional DI — Slot C Input 2 (if card fitted)</t>
  </si>
  <si>
    <t>IN303</t>
  </si>
  <si>
    <t>Optional DI — Slot C Input 3 (if card fitted)</t>
  </si>
  <si>
    <t>IN304</t>
  </si>
  <si>
    <t>Optional DI — Slot C Input 4 (if card fitted)</t>
  </si>
  <si>
    <t>5.2  DIGITAL OUTPUTS — Continuity Test</t>
  </si>
  <si>
    <t>Force each output via serial (OUT101:=1 etc.) or front-panel CONTROL menu. Verify continuity through wiring to trip coil / alarm annunciator / close circuit. Restore all SELOGIC equations after test.</t>
  </si>
  <si>
    <t>Output No.</t>
  </si>
  <si>
    <t>Force Command</t>
  </si>
  <si>
    <t>Expected Result</t>
  </si>
  <si>
    <t>OUT101</t>
  </si>
  <si>
    <t>TRIP / Main trip (edit label)</t>
  </si>
  <si>
    <t>OUT101:=1</t>
  </si>
  <si>
    <t>Contact closes — continuity to trip coil</t>
  </si>
  <si>
    <t>OUT102</t>
  </si>
  <si>
    <t>Alarm / Auxiliary (edit label)</t>
  </si>
  <si>
    <t>OUT102:=1</t>
  </si>
  <si>
    <t>Contact closes — continuity verified</t>
  </si>
  <si>
    <t>OUT103</t>
  </si>
  <si>
    <t>Close / Auxiliary (edit label)</t>
  </si>
  <si>
    <t>OUT103:=1</t>
  </si>
  <si>
    <t>OUT301</t>
  </si>
  <si>
    <t>Optional DO — Slot C 1 (if fitted)</t>
  </si>
  <si>
    <t>OUT301:=1</t>
  </si>
  <si>
    <t>OUT302</t>
  </si>
  <si>
    <t>Optional DO — Slot C 2 (if fitted)</t>
  </si>
  <si>
    <t>OUT302:=1</t>
  </si>
  <si>
    <t>PROTECTION ELEMENT TRACKER</t>
  </si>
  <si>
    <t>Element ID</t>
  </si>
  <si>
    <t>Description</t>
  </si>
  <si>
    <t>Enabled
(Y / N / NA)</t>
  </si>
  <si>
    <t>87-1</t>
  </si>
  <si>
    <t>Phase Differential restrained — element 1  (87AP × TAPX)</t>
  </si>
  <si>
    <t>87-1 U</t>
  </si>
  <si>
    <t>Phase Differential unrestrained — element 1  (U87P × TAPX)</t>
  </si>
  <si>
    <t>87-2</t>
  </si>
  <si>
    <t>Phase Differential — element 2  (if E87 enables 2nd element)</t>
  </si>
  <si>
    <t>87-3</t>
  </si>
  <si>
    <t>Phase Differential — element 3  (if E87 enables 3rd element)</t>
  </si>
  <si>
    <t>87N</t>
  </si>
  <si>
    <t>Ground Differential  (87NAP, 87NBP)</t>
  </si>
  <si>
    <t>REF</t>
  </si>
  <si>
    <t>Restricted Earth Fault  (50REF1P, REF1TC) — if EREF := Y</t>
  </si>
  <si>
    <t>64G-1</t>
  </si>
  <si>
    <t>100% Stator Ground — 27TH element 1  (64G1P, 64G1D) — if E64G := Y</t>
  </si>
  <si>
    <t>64G-2</t>
  </si>
  <si>
    <t>100% Stator Ground — 27TH element 2  (64G2P, 64G2D) — if E64G := Y</t>
  </si>
  <si>
    <t>64F</t>
  </si>
  <si>
    <t>Field Ground  (via SEL-2664 module) — if E64F := Y</t>
  </si>
  <si>
    <t>40Z1</t>
  </si>
  <si>
    <t>Loss of Field — zone 1  (40Z1P, 40Z1D)</t>
  </si>
  <si>
    <t>40Z2</t>
  </si>
  <si>
    <t>Loss of Field — zone 2  (40Z2P, 40Z2D)</t>
  </si>
  <si>
    <t>49T</t>
  </si>
  <si>
    <t>Thermal Overload  (49TP, 49TAP, 49TTC)</t>
  </si>
  <si>
    <t>49RTD</t>
  </si>
  <si>
    <t>RTD Thermal Protection  (RTDT, RTDFLT) — if E49RTD fitted</t>
  </si>
  <si>
    <t>46</t>
  </si>
  <si>
    <t>Current Unbalance / Negative-Sequence  (46Q1P, 46Q2P, 46Q1D)</t>
  </si>
  <si>
    <t>24D1</t>
  </si>
  <si>
    <t>Volts/Hz Definite Time 1  (24D1P, 24D1D)</t>
  </si>
  <si>
    <t>24D2</t>
  </si>
  <si>
    <t>Volts/Hz Definite Time 2  (24D2P, 24D2D)</t>
  </si>
  <si>
    <t>24C</t>
  </si>
  <si>
    <t>Volts/Hz Inverse Time  (24IP, 24IC)</t>
  </si>
  <si>
    <t>78</t>
  </si>
  <si>
    <t>Out of Step  (78P — loss-of-synchronism)</t>
  </si>
  <si>
    <t>78VS</t>
  </si>
  <si>
    <t>Vector Shift  (78VSP — delta-angle loss-of-synchronism)</t>
  </si>
  <si>
    <t>INAD</t>
  </si>
  <si>
    <t>Inadvertent Energisation  (EINAD — 50/27 logic)</t>
  </si>
  <si>
    <t>21C</t>
  </si>
  <si>
    <t>Compensator Distance (backup)  (21CX)</t>
  </si>
  <si>
    <t>51C</t>
  </si>
  <si>
    <t>Voltage-Controlled Time OC  (51CP, 51CV)</t>
  </si>
  <si>
    <t>51V</t>
  </si>
  <si>
    <t>Voltage-Restrained Time OC  (51VP, 51VTC)</t>
  </si>
  <si>
    <t>50PX1</t>
  </si>
  <si>
    <t>X-side Phase Instantaneous OC — Stage 1  (50PX1P)</t>
  </si>
  <si>
    <t>50PX2</t>
  </si>
  <si>
    <t>X-side Phase Instantaneous OC — Stage 2  (50PX2P)</t>
  </si>
  <si>
    <t>51PX</t>
  </si>
  <si>
    <t>X-side Phase Time OC  (51PXP, 51PXTC)</t>
  </si>
  <si>
    <t>50GX1</t>
  </si>
  <si>
    <t>X-side Ground Instantaneous OC — Stage 1  (50GX1P)</t>
  </si>
  <si>
    <t>51GX</t>
  </si>
  <si>
    <t>X-side Ground Time OC  (51GXP, 51GXTC)</t>
  </si>
  <si>
    <t>50QX1</t>
  </si>
  <si>
    <t>X-side Neg-Seq Instantaneous OC — Stage 1  (50QX1P)</t>
  </si>
  <si>
    <t>51QX</t>
  </si>
  <si>
    <t>X-side Neg-Seq Time OC  (51QXP, 51QXTC)</t>
  </si>
  <si>
    <t>50N</t>
  </si>
  <si>
    <t>Neutral Instantaneous OC  (50NP, uses 67NnP relay word bits)</t>
  </si>
  <si>
    <t>51N</t>
  </si>
  <si>
    <t>Neutral Time OC  (51NP, 51NTC)</t>
  </si>
  <si>
    <t>67N</t>
  </si>
  <si>
    <t>Directional Neutral OC  (67NnP, if EDIRX := Y)</t>
  </si>
  <si>
    <t>27X1</t>
  </si>
  <si>
    <t>Undervoltage — element 1  (27X1P, 27X1T) — requires VT card</t>
  </si>
  <si>
    <t>27X2</t>
  </si>
  <si>
    <t>Undervoltage — element 2  (27X2P, 27X2T) — requires VT card</t>
  </si>
  <si>
    <t>27I</t>
  </si>
  <si>
    <t>Inverse-Time Undervoltage  (E27I, 27V1X) — requires VT card</t>
  </si>
  <si>
    <t>59X1</t>
  </si>
  <si>
    <t>Overvoltage P — element 1  (59X1P, 59X1T) — requires VT card</t>
  </si>
  <si>
    <t>59X2</t>
  </si>
  <si>
    <t>Overvoltage Q — element 2  (59X2P, 59X2T) — requires VT card</t>
  </si>
  <si>
    <t>59X3</t>
  </si>
  <si>
    <t>Overvoltage G — element 3 (zero-seq) — requires VT card</t>
  </si>
  <si>
    <t>59I</t>
  </si>
  <si>
    <t>Inverse-Time Overvoltage  (E59IX) — requires VT card</t>
  </si>
  <si>
    <t>32X</t>
  </si>
  <si>
    <t>Directional Power (reverse/low-forward)  (32XP, 32XPWR)</t>
  </si>
  <si>
    <t>81X1</t>
  </si>
  <si>
    <t>Over/Underfrequency — element 1  (81X1P, 81X1T) — requires VT card</t>
  </si>
  <si>
    <t>81X2</t>
  </si>
  <si>
    <t>Over/Underfrequency — element 2  (81X2P, 81X2T) — requires VT card</t>
  </si>
  <si>
    <t>81RX</t>
  </si>
  <si>
    <t>Rate-of-Change of Frequency  (81RX, E81RX) — requires VT card</t>
  </si>
  <si>
    <t>BFX</t>
  </si>
  <si>
    <t>Breaker Failure — X-side  (BFIX, BFTX, BFDX)</t>
  </si>
  <si>
    <t>60LOPX</t>
  </si>
  <si>
    <t>Loss of Potential  (LOPBLKX, LOPPUX) — requires VT card</t>
  </si>
  <si>
    <t>25X</t>
  </si>
  <si>
    <t>Synchronism Check — X-side  (25C, 25AX1, 25AX2) — if E25X := Y</t>
  </si>
  <si>
    <t>PROTECTION ELEMENT TEST RESULTS</t>
  </si>
  <si>
    <t>Setting column = relay pickup setting (secondary A, V, TAP pu, or %). Measured Pickup = value at which relay output asserted. Pickup Err % = auto-calculated. Result = PASS if |Err| ≤ TolPickup_pct.</t>
  </si>
  <si>
    <t>Element</t>
  </si>
  <si>
    <t>Pickup Setting
(sec A, V, or TAP pu)</t>
  </si>
  <si>
    <t>Measured
Pickup</t>
  </si>
  <si>
    <t>Pickup
Err %</t>
  </si>
  <si>
    <t>Measured
Time (s)</t>
  </si>
  <si>
    <t>87-1 R</t>
  </si>
  <si>
    <t>Differential restrained pickup — 87AP × TAPX  (TAP pu)</t>
  </si>
  <si>
    <t>Differential unrestrained pickup — U87P × TAPX  (TAP pu)</t>
  </si>
  <si>
    <t>Ground differential pickup — 87NAP  (TAP pu)</t>
  </si>
  <si>
    <t>Restricted Earth Fault pickup — 50REF1P  (A secondary, if enabled)</t>
  </si>
  <si>
    <t>Stator ground 27TH — element 1 pickup  (V secondary)</t>
  </si>
  <si>
    <t>Stator ground 27TH — element 2 pickup  (V secondary)</t>
  </si>
  <si>
    <t>Loss of Field — zone 1 pickup  (% Z secondary)</t>
  </si>
  <si>
    <t>Loss of Field — zone 2 pickup  (% Z secondary)</t>
  </si>
  <si>
    <t>Thermal Overload pickup — 49TP  (A secondary)</t>
  </si>
  <si>
    <t>Current Unbalance — 46Q1P  (A negative-sequence secondary)</t>
  </si>
  <si>
    <t>Volts/Hz — 24D1P  (%, i.e. V/Hz relative to rated)</t>
  </si>
  <si>
    <t>Volts/Hz inverse — 24IP  (%)</t>
  </si>
  <si>
    <t>Out of Step — 78P  (% Z secondary)</t>
  </si>
  <si>
    <t>Vector Shift — 78VSP  (degrees)</t>
  </si>
  <si>
    <t>Inadvertent Energisation — 50PXP  (A secondary)</t>
  </si>
  <si>
    <t>Compensator Distance — 21CX  (% Z secondary)</t>
  </si>
  <si>
    <t>Voltage-Controlled TOC pickup — 51CP  (A secondary)</t>
  </si>
  <si>
    <t>Voltage-Restrained TOC pickup — 51VP  (A secondary)</t>
  </si>
  <si>
    <t>X-side Phase Inst OC — Stage 1  (A secondary)</t>
  </si>
  <si>
    <t>X-side Phase Inst OC — Stage 2  (A secondary)</t>
  </si>
  <si>
    <t>X-side Phase TOC pickup  (A secondary)</t>
  </si>
  <si>
    <t>X-side Ground Inst OC — Stage 1  (A secondary)</t>
  </si>
  <si>
    <t>X-side Ground TOC pickup  (A secondary)</t>
  </si>
  <si>
    <t>X-side Neg-Seq Inst OC — Stage 1  (A secondary)</t>
  </si>
  <si>
    <t>X-side Neg-Seq TOC pickup  (A secondary)</t>
  </si>
  <si>
    <t>Neutral Instantaneous OC — 50NP  (A secondary)</t>
  </si>
  <si>
    <t>Neutral TOC pickup — 51NP  (A secondary)</t>
  </si>
  <si>
    <t>Undervoltage — element 1  (V secondary)</t>
  </si>
  <si>
    <t>Undervoltage — element 2  (V secondary)</t>
  </si>
  <si>
    <t>Overvoltage — element 1  (V secondary)</t>
  </si>
  <si>
    <t>Directional Power — 32XPWR  (kVA secondary)</t>
  </si>
  <si>
    <t>Frequency — element 1  (Hz)</t>
  </si>
  <si>
    <t>Frequency — element 2  (Hz)</t>
  </si>
  <si>
    <t>Rate-of-Change of Frequency  (Hz/s)</t>
  </si>
  <si>
    <t>Breaker Failure — BFDX timer  (s)</t>
  </si>
  <si>
    <t>Synchronism Check — 25C closing window  (degrees)</t>
  </si>
  <si>
    <t>POST-TEST CHECKS</t>
  </si>
  <si>
    <t>8.1  SETTINGS RESTORE &amp; VERIFICATION</t>
  </si>
  <si>
    <t>Issue SHOW — verify settings unchanged</t>
  </si>
  <si>
    <t>All test-forced SELOGIC equations restored</t>
  </si>
  <si>
    <t>OUT101:=, SV variables correct</t>
  </si>
  <si>
    <t>Active setting group restored to normal</t>
  </si>
  <si>
    <t>Group 1 or as applicable</t>
  </si>
  <si>
    <t>ENABLED LED illuminated (green)</t>
  </si>
  <si>
    <t>Relay in service</t>
  </si>
  <si>
    <t>8.2  FINAL SELF-TEST  (STATUS / STA Command)</t>
  </si>
  <si>
    <t>Issue STA &lt;Enter&gt; — all items OK</t>
  </si>
  <si>
    <t>No WARN or FAIL items</t>
  </si>
  <si>
    <t>HALARM = 0 (no latched hardware alarm)</t>
  </si>
  <si>
    <t>Relay word bit confirmed 0</t>
  </si>
  <si>
    <t>SALARM = 0 (no software alarm pulsing)</t>
  </si>
  <si>
    <t>Normal operating condition</t>
  </si>
  <si>
    <t>Relay Enabled confirmed</t>
  </si>
  <si>
    <t>'Relay Enabled' in STA output</t>
  </si>
  <si>
    <t>8.3  CLEAR TEST DATA BUFFERS</t>
  </si>
  <si>
    <t>Issue the serial commands below to clear data generated during testing. This prevents test data from contaminating operational event records.</t>
  </si>
  <si>
    <t>Serial Command</t>
  </si>
  <si>
    <t>Action Performed</t>
  </si>
  <si>
    <t>Completed</t>
  </si>
  <si>
    <t>SUM R &lt;Enter&gt;</t>
  </si>
  <si>
    <t>Reset event report and Summary Command buffers</t>
  </si>
  <si>
    <t>SER R &lt;Enter&gt;</t>
  </si>
  <si>
    <t>Reset Sequential Events Record buffer</t>
  </si>
  <si>
    <t>LDP C &lt;Enter&gt;</t>
  </si>
  <si>
    <t>Clear Load Profile Data</t>
  </si>
  <si>
    <t>HIS C &lt;Enter&gt;</t>
  </si>
  <si>
    <t>Clear event history (if required by procedure)</t>
  </si>
  <si>
    <t>GSH R &lt;Enter&gt;</t>
  </si>
  <si>
    <t>Reset Gene Autosynch Report (if synch check equipped)</t>
  </si>
  <si>
    <t>8.4  PLANT RESTORATION</t>
  </si>
  <si>
    <t>Remove test connections from CT / VT terminals</t>
  </si>
  <si>
    <t>Field CTs and VTs reconnected</t>
  </si>
  <si>
    <t>Restore control voltage wiring</t>
  </si>
  <si>
    <t>All control circuits normal</t>
  </si>
  <si>
    <t>Remove CT secondary shorting links</t>
  </si>
  <si>
    <t>CT circuits not open-circuited</t>
  </si>
  <si>
    <t>Verify relay measuring load current — METER command</t>
  </si>
  <si>
    <t>Compare to substation metering</t>
  </si>
  <si>
    <t>METER DIF check — IOP/IRT ≤ 0.10 under load</t>
  </si>
  <si>
    <t>Differential balance confirmed</t>
  </si>
  <si>
    <t>SEL-2664 Field Ground Module Rf reading recorded</t>
  </si>
  <si>
    <t>Normal: 20 000 kΩ (healthy field)</t>
  </si>
  <si>
    <t>Cancel all outstanding LOTO permits</t>
  </si>
  <si>
    <t>All permits cleared</t>
  </si>
  <si>
    <t>Notify operations — relay returned to service</t>
  </si>
  <si>
    <t>Operations informed</t>
  </si>
  <si>
    <t xml:space="preserve">Tested </t>
  </si>
  <si>
    <t xml:space="preserve">Do not test all the elements, try and test a few them and alternate to do different elements each time. </t>
  </si>
  <si>
    <t>Consider using the spare relay to Type Test a firmware version or protection setting scheme.</t>
  </si>
  <si>
    <t>Just fill in the elements that you have tested, its not required to do all the elemts, try different elements each time make sure settings and firmware are the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</si>
</sst>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7"/>
      <color rgb="FF000000"/>
      <name val="Calibri"/>
      <charset val="1"/>
    </font>
    <font>
      <sz val="11"/>
      <color rgb="FF0000FF"/>
      <name val="Calibri"/>
      <charset val="1"/>
    </font>
    <font>
      <b/>
      <sz val="10"/>
      <color rgb="FFFFFFFF"/>
      <name val="Calibri"/>
      <charset val="1"/>
    </font>
    <font>
      <b/>
      <sz val="12"/>
      <color rgb="FF000000"/>
      <name val="Calibri"/>
      <charset val="1"/>
    </font>
    <font>
      <b/>
      <sz val="7"/>
      <color rgb="FF000000"/>
      <name val="Calibri"/>
      <charset val="1"/>
    </font>
    <font>
      <b/>
      <sz val="12"/>
      <color rgb="FF0000FF"/>
      <name val="Calibri"/>
      <charset val="1"/>
    </font>
    <font>
      <i/>
      <sz val="7"/>
      <color rgb="FF000000"/>
      <name val="Calibri"/>
      <charset val="1"/>
    </font>
    <font>
      <b/>
      <sz val="11"/>
      <color rgb="FF000000"/>
      <name val="Calibri"/>
      <charset val="1"/>
    </font>
    <font>
      <sz val="7"/>
      <color rgb="FF0000FF"/>
      <name val="Calibri"/>
      <charset val="1"/>
    </font>
    <font>
      <sz val="11"/>
      <color rgb="FF000000"/>
      <name val="Calibri"/>
      <charset val="1"/>
    </font>
    <font>
      <sz val="7"/>
      <color theme="1"/>
      <name val="Calibri"/>
      <family val="2"/>
      <charset val="1"/>
    </font>
    <font>
      <b/>
      <sz val="13"/>
      <color rgb="FF000000"/>
      <name val="Calibri"/>
      <charset val="1"/>
    </font>
    <font>
      <b/>
      <sz val="12"/>
      <color theme="1"/>
      <name val="Calibri"/>
    </font>
    <font>
      <b/>
      <sz val="7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  <fill>
      <patternFill patternType="solid">
        <fgColor rgb="FFD9D9D9"/>
        <bgColor rgb="FFD9E2F3"/>
      </patternFill>
    </fill>
    <fill>
      <patternFill patternType="solid">
        <fgColor rgb="FFF2F2F2"/>
        <bgColor rgb="FFFFF8E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13" fillId="0" borderId="0" xfId="0" applyFont="1"/>
    <xf numFmtId="0" fontId="0" fillId="0" borderId="1" xfId="0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 inden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1" xfId="0" applyBorder="1"/>
    <xf numFmtId="0" fontId="0" fillId="0" borderId="4" xfId="0" applyBorder="1"/>
    <xf numFmtId="0" fontId="15" fillId="2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1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topLeftCell="A16" zoomScaleNormal="100" workbookViewId="0">
      <selection activeCell="C46" sqref="C46"/>
    </sheetView>
  </sheetViews>
  <sheetFormatPr defaultColWidth="8.5703125" defaultRowHeight="15" x14ac:dyDescent="0.25"/>
  <cols>
    <col min="1" max="1" width="30" customWidth="1"/>
    <col min="2" max="2" width="22" customWidth="1"/>
    <col min="3" max="6" width="14" customWidth="1"/>
  </cols>
  <sheetData>
    <row r="1" spans="1:6" ht="25.5" customHeight="1" x14ac:dyDescent="0.25">
      <c r="A1" s="25" t="s">
        <v>33</v>
      </c>
      <c r="B1" s="26"/>
      <c r="C1" s="26"/>
      <c r="D1" s="26"/>
      <c r="E1" s="26"/>
      <c r="F1" s="26"/>
    </row>
    <row r="3" spans="1:6" ht="15" customHeight="1" x14ac:dyDescent="0.25">
      <c r="A3" s="30" t="s">
        <v>34</v>
      </c>
      <c r="B3" s="31"/>
      <c r="C3" s="31"/>
      <c r="D3" s="31"/>
      <c r="E3" s="31"/>
      <c r="F3" s="28"/>
    </row>
    <row r="4" spans="1:6" ht="15" customHeight="1" x14ac:dyDescent="0.25">
      <c r="A4" s="1" t="s">
        <v>35</v>
      </c>
      <c r="B4" s="33" t="s">
        <v>36</v>
      </c>
      <c r="C4" s="31"/>
      <c r="D4" s="31"/>
      <c r="E4" s="31"/>
      <c r="F4" s="28"/>
    </row>
    <row r="5" spans="1:6" ht="15" customHeight="1" x14ac:dyDescent="0.25">
      <c r="A5" s="1" t="s">
        <v>37</v>
      </c>
      <c r="B5" s="33"/>
      <c r="C5" s="31"/>
      <c r="D5" s="31"/>
      <c r="E5" s="31"/>
      <c r="F5" s="28"/>
    </row>
    <row r="6" spans="1:6" ht="15" customHeight="1" x14ac:dyDescent="0.25">
      <c r="A6" s="1" t="s">
        <v>38</v>
      </c>
      <c r="B6" s="33"/>
      <c r="C6" s="31"/>
      <c r="D6" s="31"/>
      <c r="E6" s="31"/>
      <c r="F6" s="28"/>
    </row>
    <row r="7" spans="1:6" ht="15" customHeight="1" x14ac:dyDescent="0.25">
      <c r="A7" s="1" t="s">
        <v>39</v>
      </c>
      <c r="B7" s="33"/>
      <c r="C7" s="31"/>
      <c r="D7" s="31"/>
      <c r="E7" s="31"/>
      <c r="F7" s="28"/>
    </row>
    <row r="8" spans="1:6" ht="15" customHeight="1" x14ac:dyDescent="0.25">
      <c r="A8" s="1" t="s">
        <v>40</v>
      </c>
      <c r="B8" s="33"/>
      <c r="C8" s="31"/>
      <c r="D8" s="31"/>
      <c r="E8" s="31"/>
      <c r="F8" s="28"/>
    </row>
    <row r="9" spans="1:6" ht="15" customHeight="1" x14ac:dyDescent="0.25">
      <c r="A9" s="1" t="s">
        <v>41</v>
      </c>
      <c r="B9" s="33"/>
      <c r="C9" s="31"/>
      <c r="D9" s="31"/>
      <c r="E9" s="31"/>
      <c r="F9" s="28"/>
    </row>
    <row r="10" spans="1:6" ht="15" customHeight="1" x14ac:dyDescent="0.25">
      <c r="A10" s="1" t="s">
        <v>42</v>
      </c>
      <c r="B10" s="33"/>
      <c r="C10" s="31"/>
      <c r="D10" s="31"/>
      <c r="E10" s="31"/>
      <c r="F10" s="28"/>
    </row>
    <row r="11" spans="1:6" ht="15" customHeight="1" x14ac:dyDescent="0.25">
      <c r="A11" s="1" t="s">
        <v>43</v>
      </c>
      <c r="B11" s="33"/>
      <c r="C11" s="31"/>
      <c r="D11" s="31"/>
      <c r="E11" s="31"/>
      <c r="F11" s="28"/>
    </row>
    <row r="12" spans="1:6" ht="15" customHeight="1" x14ac:dyDescent="0.25">
      <c r="A12" s="1" t="s">
        <v>44</v>
      </c>
      <c r="B12" s="33"/>
      <c r="C12" s="31"/>
      <c r="D12" s="31"/>
      <c r="E12" s="31"/>
      <c r="F12" s="28"/>
    </row>
    <row r="13" spans="1:6" ht="15" customHeight="1" x14ac:dyDescent="0.25">
      <c r="A13" s="1" t="s">
        <v>25</v>
      </c>
      <c r="B13" s="33"/>
      <c r="C13" s="31"/>
      <c r="D13" s="31"/>
      <c r="E13" s="31"/>
      <c r="F13" s="28"/>
    </row>
    <row r="15" spans="1:6" ht="15" customHeight="1" x14ac:dyDescent="0.25">
      <c r="A15" s="30" t="s">
        <v>45</v>
      </c>
      <c r="B15" s="31"/>
      <c r="C15" s="31"/>
      <c r="D15" s="31"/>
      <c r="E15" s="31"/>
      <c r="F15" s="28"/>
    </row>
    <row r="16" spans="1:6" ht="15" customHeight="1" x14ac:dyDescent="0.25">
      <c r="A16" s="3" t="s">
        <v>46</v>
      </c>
      <c r="B16" s="3" t="s">
        <v>47</v>
      </c>
      <c r="C16" s="3" t="s">
        <v>48</v>
      </c>
      <c r="D16" s="3" t="s">
        <v>49</v>
      </c>
      <c r="E16" s="3"/>
      <c r="F16" s="3"/>
    </row>
    <row r="17" spans="1:6" ht="15" customHeight="1" x14ac:dyDescent="0.25">
      <c r="A17" s="1" t="s">
        <v>50</v>
      </c>
      <c r="B17" s="4" t="s">
        <v>51</v>
      </c>
      <c r="C17" s="2"/>
      <c r="D17" s="5" t="s">
        <v>52</v>
      </c>
      <c r="E17" s="6"/>
      <c r="F17" s="6"/>
    </row>
    <row r="18" spans="1:6" ht="15" customHeight="1" x14ac:dyDescent="0.25">
      <c r="A18" s="1" t="s">
        <v>53</v>
      </c>
      <c r="B18" s="4" t="s">
        <v>54</v>
      </c>
      <c r="C18" s="2"/>
      <c r="D18" s="5" t="s">
        <v>55</v>
      </c>
      <c r="E18" s="6"/>
      <c r="F18" s="6"/>
    </row>
    <row r="19" spans="1:6" ht="15" customHeight="1" x14ac:dyDescent="0.25">
      <c r="A19" s="1" t="s">
        <v>56</v>
      </c>
      <c r="B19" s="4" t="s">
        <v>57</v>
      </c>
      <c r="C19" s="2" t="s">
        <v>58</v>
      </c>
      <c r="D19" s="5" t="s">
        <v>59</v>
      </c>
      <c r="E19" s="6"/>
      <c r="F19" s="6"/>
    </row>
    <row r="20" spans="1:6" ht="15" customHeight="1" x14ac:dyDescent="0.25">
      <c r="A20" s="1" t="s">
        <v>60</v>
      </c>
      <c r="B20" s="4" t="s">
        <v>61</v>
      </c>
      <c r="C20" s="2" t="s">
        <v>62</v>
      </c>
      <c r="D20" s="5" t="s">
        <v>63</v>
      </c>
      <c r="E20" s="6"/>
      <c r="F20" s="6"/>
    </row>
    <row r="21" spans="1:6" ht="15" customHeight="1" x14ac:dyDescent="0.25">
      <c r="A21" s="1" t="s">
        <v>64</v>
      </c>
      <c r="B21" s="4" t="s">
        <v>65</v>
      </c>
      <c r="C21" s="2"/>
      <c r="D21" s="5" t="s">
        <v>66</v>
      </c>
      <c r="E21" s="6"/>
      <c r="F21" s="6"/>
    </row>
    <row r="22" spans="1:6" ht="15" customHeight="1" x14ac:dyDescent="0.25">
      <c r="A22" s="1" t="s">
        <v>67</v>
      </c>
      <c r="B22" s="4" t="s">
        <v>68</v>
      </c>
      <c r="C22" s="2" t="s">
        <v>69</v>
      </c>
      <c r="D22" s="5" t="s">
        <v>70</v>
      </c>
      <c r="E22" s="6"/>
      <c r="F22" s="6"/>
    </row>
    <row r="23" spans="1:6" ht="15" customHeight="1" x14ac:dyDescent="0.25">
      <c r="A23" s="1" t="s">
        <v>71</v>
      </c>
      <c r="B23" s="4" t="s">
        <v>72</v>
      </c>
      <c r="C23" s="2"/>
      <c r="D23" s="5" t="s">
        <v>66</v>
      </c>
      <c r="E23" s="6"/>
      <c r="F23" s="6"/>
    </row>
    <row r="24" spans="1:6" ht="15" customHeight="1" x14ac:dyDescent="0.25">
      <c r="A24" s="1" t="s">
        <v>73</v>
      </c>
      <c r="B24" s="4" t="s">
        <v>74</v>
      </c>
      <c r="C24" s="2" t="s">
        <v>69</v>
      </c>
      <c r="D24" s="5" t="s">
        <v>70</v>
      </c>
      <c r="E24" s="6"/>
      <c r="F24" s="6"/>
    </row>
    <row r="25" spans="1:6" ht="15" customHeight="1" x14ac:dyDescent="0.25">
      <c r="A25" s="1" t="s">
        <v>75</v>
      </c>
      <c r="B25" s="4" t="s">
        <v>76</v>
      </c>
      <c r="C25" s="2"/>
      <c r="D25" s="5" t="s">
        <v>66</v>
      </c>
      <c r="E25" s="6"/>
      <c r="F25" s="6"/>
    </row>
    <row r="26" spans="1:6" ht="15" customHeight="1" x14ac:dyDescent="0.25">
      <c r="A26" s="1" t="s">
        <v>77</v>
      </c>
      <c r="B26" s="4" t="s">
        <v>78</v>
      </c>
      <c r="C26" s="2" t="s">
        <v>69</v>
      </c>
      <c r="D26" s="5" t="s">
        <v>70</v>
      </c>
      <c r="E26" s="6"/>
      <c r="F26" s="6"/>
    </row>
    <row r="27" spans="1:6" ht="15" customHeight="1" x14ac:dyDescent="0.25">
      <c r="A27" s="1" t="s">
        <v>79</v>
      </c>
      <c r="B27" s="4" t="s">
        <v>80</v>
      </c>
      <c r="C27" s="2"/>
      <c r="D27" s="5" t="s">
        <v>81</v>
      </c>
      <c r="E27" s="6"/>
      <c r="F27" s="6"/>
    </row>
    <row r="28" spans="1:6" ht="15" customHeight="1" x14ac:dyDescent="0.25">
      <c r="A28" s="1" t="s">
        <v>82</v>
      </c>
      <c r="B28" s="4" t="s">
        <v>83</v>
      </c>
      <c r="C28" s="2"/>
      <c r="D28" s="5" t="s">
        <v>84</v>
      </c>
      <c r="E28" s="6"/>
      <c r="F28" s="6"/>
    </row>
    <row r="29" spans="1:6" ht="15" customHeight="1" x14ac:dyDescent="0.25">
      <c r="A29" s="1" t="s">
        <v>85</v>
      </c>
      <c r="B29" s="4" t="s">
        <v>86</v>
      </c>
      <c r="C29" s="2" t="s">
        <v>62</v>
      </c>
      <c r="D29" s="5" t="s">
        <v>63</v>
      </c>
      <c r="E29" s="6"/>
      <c r="F29" s="6"/>
    </row>
    <row r="30" spans="1:6" ht="15" customHeight="1" x14ac:dyDescent="0.25">
      <c r="A30" s="1" t="s">
        <v>87</v>
      </c>
      <c r="B30" s="4" t="s">
        <v>88</v>
      </c>
      <c r="C30" s="2"/>
      <c r="D30" s="5" t="s">
        <v>70</v>
      </c>
      <c r="E30" s="6"/>
      <c r="F30" s="6"/>
    </row>
    <row r="31" spans="1:6" ht="15" customHeight="1" x14ac:dyDescent="0.25">
      <c r="A31" s="1" t="s">
        <v>89</v>
      </c>
      <c r="B31" s="4" t="s">
        <v>90</v>
      </c>
      <c r="C31" s="2"/>
      <c r="D31" s="5" t="s">
        <v>70</v>
      </c>
      <c r="E31" s="6"/>
      <c r="F31" s="6"/>
    </row>
    <row r="33" spans="1:6" ht="15" customHeight="1" x14ac:dyDescent="0.25">
      <c r="A33" s="30" t="s">
        <v>91</v>
      </c>
      <c r="B33" s="31"/>
      <c r="C33" s="31"/>
      <c r="D33" s="31"/>
      <c r="E33" s="31"/>
      <c r="F33" s="28"/>
    </row>
    <row r="34" spans="1:6" ht="15" customHeight="1" x14ac:dyDescent="0.25">
      <c r="A34" s="1" t="s">
        <v>92</v>
      </c>
      <c r="B34" s="7">
        <v>1</v>
      </c>
      <c r="C34" s="5" t="s">
        <v>93</v>
      </c>
      <c r="D34" s="6"/>
      <c r="E34" s="6"/>
      <c r="F34" s="6"/>
    </row>
    <row r="35" spans="1:6" ht="15" customHeight="1" x14ac:dyDescent="0.25">
      <c r="A35" s="1" t="s">
        <v>94</v>
      </c>
      <c r="B35" s="7">
        <v>1</v>
      </c>
      <c r="C35" s="5" t="s">
        <v>93</v>
      </c>
      <c r="D35" s="6"/>
      <c r="E35" s="6"/>
      <c r="F35" s="6"/>
    </row>
    <row r="36" spans="1:6" ht="15" customHeight="1" x14ac:dyDescent="0.25">
      <c r="A36" s="1" t="s">
        <v>95</v>
      </c>
      <c r="B36" s="7">
        <v>2</v>
      </c>
      <c r="C36" s="5" t="s">
        <v>96</v>
      </c>
      <c r="D36" s="6"/>
      <c r="E36" s="6"/>
      <c r="F36" s="6"/>
    </row>
    <row r="37" spans="1:6" ht="15" customHeight="1" x14ac:dyDescent="0.25">
      <c r="A37" s="1" t="s">
        <v>97</v>
      </c>
      <c r="B37" s="7">
        <v>5</v>
      </c>
      <c r="C37" s="5" t="s">
        <v>93</v>
      </c>
      <c r="D37" s="6"/>
      <c r="E37" s="6"/>
      <c r="F37" s="6"/>
    </row>
    <row r="38" spans="1:6" ht="15" customHeight="1" x14ac:dyDescent="0.25">
      <c r="A38" s="1" t="s">
        <v>98</v>
      </c>
      <c r="B38" s="7">
        <v>5</v>
      </c>
      <c r="C38" s="5" t="s">
        <v>93</v>
      </c>
      <c r="D38" s="6"/>
      <c r="E38" s="6"/>
      <c r="F38" s="6"/>
    </row>
    <row r="40" spans="1:6" ht="15" customHeight="1" x14ac:dyDescent="0.25">
      <c r="A40" s="30" t="s">
        <v>99</v>
      </c>
      <c r="B40" s="31"/>
      <c r="C40" s="31"/>
      <c r="D40" s="31"/>
      <c r="E40" s="31"/>
      <c r="F40" s="28"/>
    </row>
    <row r="41" spans="1:6" ht="15" customHeight="1" x14ac:dyDescent="0.25">
      <c r="A41" s="1" t="s">
        <v>100</v>
      </c>
      <c r="B41" s="36" t="str">
        <f>IF(COUNTIF('4. Analogue Inputs'!M:M,"FAIL")+COUNTIF('7. Element Results'!G:G,"FAIL")&gt;0,"FAIL",IF(COUNTIF('4. Analogue Inputs'!M:M,"PASS")+COUNTIF('7. Element Results'!G:G,"PASS")&gt;0,"PASS","INCOMPLETE"))</f>
        <v>INCOMPLETE</v>
      </c>
      <c r="C41" s="31"/>
      <c r="D41" s="28"/>
      <c r="E41" s="35" t="s">
        <v>101</v>
      </c>
      <c r="F41" s="28"/>
    </row>
    <row r="42" spans="1:6" ht="15" customHeight="1" x14ac:dyDescent="0.25">
      <c r="A42" s="8" t="s">
        <v>102</v>
      </c>
      <c r="B42" s="34" t="s">
        <v>103</v>
      </c>
      <c r="C42" s="31"/>
      <c r="D42" s="28"/>
      <c r="E42" s="35" t="s">
        <v>104</v>
      </c>
      <c r="F42" s="28"/>
    </row>
  </sheetData>
  <mergeCells count="19">
    <mergeCell ref="A1:F1"/>
    <mergeCell ref="E41:F41"/>
    <mergeCell ref="B5:F5"/>
    <mergeCell ref="B4:F4"/>
    <mergeCell ref="B42:D42"/>
    <mergeCell ref="B7:F7"/>
    <mergeCell ref="E42:F42"/>
    <mergeCell ref="A3:F3"/>
    <mergeCell ref="A33:F33"/>
    <mergeCell ref="B12:F12"/>
    <mergeCell ref="B11:F11"/>
    <mergeCell ref="B8:F8"/>
    <mergeCell ref="B13:F13"/>
    <mergeCell ref="B41:D41"/>
    <mergeCell ref="B10:F10"/>
    <mergeCell ref="A40:F40"/>
    <mergeCell ref="B9:F9"/>
    <mergeCell ref="A15:F15"/>
    <mergeCell ref="B6:F6"/>
  </mergeCells>
  <dataValidations count="1">
    <dataValidation type="list" sqref="B42" xr:uid="{00000000-0002-0000-0000-000000000000}">
      <formula1>"PASS,PASS WITH NOTES,FAIL"</formula1>
      <formula2>0</formula2>
    </dataValidation>
  </dataValidations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workbookViewId="0">
      <selection activeCell="A14" sqref="A14"/>
    </sheetView>
  </sheetViews>
  <sheetFormatPr defaultColWidth="8.5703125" defaultRowHeight="15" x14ac:dyDescent="0.25"/>
  <cols>
    <col min="1" max="1" width="30" customWidth="1"/>
    <col min="2" max="2" width="40" customWidth="1"/>
    <col min="3" max="3" width="22" customWidth="1"/>
    <col min="4" max="4" width="16" customWidth="1"/>
  </cols>
  <sheetData>
    <row r="1" spans="1:4" ht="25.5" customHeight="1" x14ac:dyDescent="0.25">
      <c r="A1" s="25" t="s">
        <v>105</v>
      </c>
      <c r="B1" s="26"/>
      <c r="C1" s="26"/>
      <c r="D1" s="26"/>
    </row>
    <row r="3" spans="1:4" ht="15" customHeight="1" x14ac:dyDescent="0.25">
      <c r="A3" s="30" t="s">
        <v>106</v>
      </c>
      <c r="B3" s="31"/>
      <c r="C3" s="31"/>
      <c r="D3" s="28"/>
    </row>
    <row r="4" spans="1:4" ht="15" customHeight="1" x14ac:dyDescent="0.25">
      <c r="A4" s="3" t="s">
        <v>107</v>
      </c>
      <c r="B4" s="3" t="s">
        <v>108</v>
      </c>
      <c r="C4" s="3" t="s">
        <v>109</v>
      </c>
      <c r="D4" s="3" t="s">
        <v>110</v>
      </c>
    </row>
    <row r="5" spans="1:4" ht="15" customHeight="1" x14ac:dyDescent="0.25">
      <c r="A5" s="2"/>
      <c r="B5" s="2"/>
      <c r="C5" s="2"/>
      <c r="D5" s="2"/>
    </row>
    <row r="6" spans="1:4" ht="15" customHeight="1" x14ac:dyDescent="0.25">
      <c r="A6" s="2"/>
      <c r="B6" s="2"/>
      <c r="C6" s="2"/>
      <c r="D6" s="2"/>
    </row>
    <row r="7" spans="1:4" ht="15" customHeight="1" x14ac:dyDescent="0.25">
      <c r="A7" s="2"/>
      <c r="B7" s="2"/>
      <c r="C7" s="2"/>
      <c r="D7" s="2"/>
    </row>
    <row r="8" spans="1:4" ht="15" customHeight="1" x14ac:dyDescent="0.25">
      <c r="A8" s="2"/>
      <c r="B8" s="2"/>
      <c r="C8" s="2"/>
      <c r="D8" s="2"/>
    </row>
    <row r="9" spans="1:4" ht="15" customHeight="1" x14ac:dyDescent="0.25">
      <c r="A9" s="2"/>
      <c r="B9" s="2"/>
      <c r="C9" s="2"/>
      <c r="D9" s="2"/>
    </row>
    <row r="10" spans="1:4" ht="15" customHeight="1" x14ac:dyDescent="0.25">
      <c r="A10" s="2"/>
      <c r="B10" s="2"/>
      <c r="C10" s="2"/>
      <c r="D10" s="2"/>
    </row>
    <row r="12" spans="1:4" ht="15" customHeight="1" x14ac:dyDescent="0.25">
      <c r="A12" s="30" t="s">
        <v>111</v>
      </c>
      <c r="B12" s="31"/>
      <c r="C12" s="31"/>
      <c r="D12" s="28"/>
    </row>
    <row r="13" spans="1:4" ht="15" customHeight="1" x14ac:dyDescent="0.25">
      <c r="A13" s="3" t="s">
        <v>112</v>
      </c>
      <c r="B13" s="3" t="s">
        <v>113</v>
      </c>
      <c r="C13" s="3" t="s">
        <v>114</v>
      </c>
      <c r="D13" s="3" t="s">
        <v>115</v>
      </c>
    </row>
    <row r="14" spans="1:4" ht="15" customHeight="1" x14ac:dyDescent="0.25">
      <c r="A14" s="1" t="s">
        <v>116</v>
      </c>
      <c r="B14" s="2"/>
      <c r="C14" s="2"/>
      <c r="D14" s="2"/>
    </row>
    <row r="15" spans="1:4" ht="15" customHeight="1" x14ac:dyDescent="0.25">
      <c r="A15" s="1" t="s">
        <v>117</v>
      </c>
      <c r="B15" s="2"/>
      <c r="C15" s="2"/>
      <c r="D15" s="2"/>
    </row>
    <row r="16" spans="1:4" ht="15" customHeight="1" x14ac:dyDescent="0.25">
      <c r="A16" s="1" t="s">
        <v>118</v>
      </c>
      <c r="B16" s="2"/>
      <c r="C16" s="2"/>
      <c r="D16" s="2"/>
    </row>
    <row r="17" spans="1:4" ht="15" customHeight="1" x14ac:dyDescent="0.25">
      <c r="A17" s="1" t="s">
        <v>119</v>
      </c>
      <c r="B17" s="2"/>
      <c r="C17" s="2"/>
      <c r="D17" s="2"/>
    </row>
    <row r="18" spans="1:4" ht="15" customHeight="1" x14ac:dyDescent="0.25">
      <c r="A18" s="1" t="s">
        <v>120</v>
      </c>
      <c r="B18" s="2"/>
      <c r="C18" s="2"/>
      <c r="D18" s="2"/>
    </row>
    <row r="19" spans="1:4" ht="15" customHeight="1" x14ac:dyDescent="0.25">
      <c r="A19" s="1" t="s">
        <v>121</v>
      </c>
      <c r="B19" s="2"/>
      <c r="C19" s="2"/>
      <c r="D19" s="2"/>
    </row>
  </sheetData>
  <mergeCells count="3">
    <mergeCell ref="A1:D1"/>
    <mergeCell ref="A12:D12"/>
    <mergeCell ref="A3:D3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7"/>
  <sheetViews>
    <sheetView showGridLines="0" topLeftCell="A54" zoomScaleNormal="100" workbookViewId="0">
      <selection activeCell="A68" sqref="A68"/>
    </sheetView>
  </sheetViews>
  <sheetFormatPr defaultColWidth="8.5703125" defaultRowHeight="15" x14ac:dyDescent="0.25"/>
  <cols>
    <col min="1" max="1" width="40" customWidth="1"/>
    <col min="2" max="2" width="32" customWidth="1"/>
    <col min="3" max="3" width="16" customWidth="1"/>
    <col min="4" max="4" width="22" customWidth="1"/>
  </cols>
  <sheetData>
    <row r="1" spans="1:4" ht="25.5" customHeight="1" x14ac:dyDescent="0.25">
      <c r="A1" s="25" t="s">
        <v>122</v>
      </c>
      <c r="B1" s="26"/>
      <c r="C1" s="26"/>
      <c r="D1" s="26"/>
    </row>
    <row r="3" spans="1:4" ht="15" customHeight="1" x14ac:dyDescent="0.25">
      <c r="A3" s="30" t="s">
        <v>123</v>
      </c>
      <c r="B3" s="31"/>
      <c r="C3" s="31"/>
      <c r="D3" s="28"/>
    </row>
    <row r="4" spans="1:4" ht="15" customHeight="1" x14ac:dyDescent="0.25">
      <c r="A4" s="3" t="s">
        <v>124</v>
      </c>
      <c r="B4" s="3" t="s">
        <v>125</v>
      </c>
      <c r="C4" s="3" t="s">
        <v>126</v>
      </c>
      <c r="D4" s="3" t="s">
        <v>7</v>
      </c>
    </row>
    <row r="5" spans="1:4" ht="15" customHeight="1" x14ac:dyDescent="0.25">
      <c r="A5" s="1" t="s">
        <v>127</v>
      </c>
      <c r="B5" s="4" t="s">
        <v>128</v>
      </c>
      <c r="C5" s="2"/>
      <c r="D5" s="2"/>
    </row>
    <row r="6" spans="1:4" ht="15" customHeight="1" x14ac:dyDescent="0.25">
      <c r="A6" s="1" t="s">
        <v>129</v>
      </c>
      <c r="B6" s="4" t="s">
        <v>130</v>
      </c>
      <c r="C6" s="2"/>
      <c r="D6" s="2"/>
    </row>
    <row r="7" spans="1:4" ht="15" customHeight="1" x14ac:dyDescent="0.25">
      <c r="A7" s="1" t="s">
        <v>131</v>
      </c>
      <c r="B7" s="4" t="s">
        <v>132</v>
      </c>
      <c r="C7" s="2"/>
      <c r="D7" s="2"/>
    </row>
    <row r="8" spans="1:4" ht="15" customHeight="1" x14ac:dyDescent="0.25">
      <c r="A8" s="1" t="s">
        <v>133</v>
      </c>
      <c r="B8" s="4" t="s">
        <v>134</v>
      </c>
      <c r="C8" s="2"/>
      <c r="D8" s="2"/>
    </row>
    <row r="9" spans="1:4" ht="15" customHeight="1" x14ac:dyDescent="0.25">
      <c r="A9" s="1" t="s">
        <v>135</v>
      </c>
      <c r="B9" s="4" t="s">
        <v>136</v>
      </c>
      <c r="C9" s="2"/>
      <c r="D9" s="2"/>
    </row>
    <row r="10" spans="1:4" ht="15" customHeight="1" x14ac:dyDescent="0.25">
      <c r="A10" s="1" t="s">
        <v>137</v>
      </c>
      <c r="B10" s="4" t="s">
        <v>138</v>
      </c>
      <c r="C10" s="2"/>
      <c r="D10" s="2"/>
    </row>
    <row r="12" spans="1:4" ht="15" customHeight="1" x14ac:dyDescent="0.25">
      <c r="A12" s="30" t="s">
        <v>139</v>
      </c>
      <c r="B12" s="31"/>
      <c r="C12" s="31"/>
      <c r="D12" s="28"/>
    </row>
    <row r="13" spans="1:4" ht="39.75" customHeight="1" x14ac:dyDescent="0.25">
      <c r="A13" s="37" t="s">
        <v>140</v>
      </c>
      <c r="B13" s="31"/>
      <c r="C13" s="31"/>
      <c r="D13" s="28"/>
    </row>
    <row r="14" spans="1:4" ht="28.35" customHeight="1" x14ac:dyDescent="0.25">
      <c r="A14" s="3" t="s">
        <v>141</v>
      </c>
      <c r="B14" s="3" t="s">
        <v>142</v>
      </c>
      <c r="C14" s="3" t="s">
        <v>143</v>
      </c>
      <c r="D14" s="3" t="s">
        <v>144</v>
      </c>
    </row>
    <row r="15" spans="1:4" ht="15" customHeight="1" x14ac:dyDescent="0.25">
      <c r="A15" s="1" t="s">
        <v>145</v>
      </c>
      <c r="B15" s="4" t="s">
        <v>146</v>
      </c>
      <c r="C15" s="2"/>
      <c r="D15" s="2"/>
    </row>
    <row r="16" spans="1:4" ht="15" customHeight="1" x14ac:dyDescent="0.25">
      <c r="A16" s="1" t="s">
        <v>147</v>
      </c>
      <c r="B16" s="4" t="s">
        <v>148</v>
      </c>
      <c r="C16" s="2"/>
      <c r="D16" s="2"/>
    </row>
    <row r="17" spans="1:4" ht="15" customHeight="1" x14ac:dyDescent="0.25">
      <c r="A17" s="1" t="s">
        <v>149</v>
      </c>
      <c r="B17" s="4" t="s">
        <v>150</v>
      </c>
      <c r="C17" s="2"/>
      <c r="D17" s="2"/>
    </row>
    <row r="18" spans="1:4" ht="15" customHeight="1" x14ac:dyDescent="0.25">
      <c r="A18" s="1" t="s">
        <v>151</v>
      </c>
      <c r="B18" s="4" t="s">
        <v>152</v>
      </c>
      <c r="C18" s="2"/>
      <c r="D18" s="2"/>
    </row>
    <row r="19" spans="1:4" ht="15" customHeight="1" x14ac:dyDescent="0.25">
      <c r="A19" s="1" t="s">
        <v>153</v>
      </c>
      <c r="B19" s="4" t="s">
        <v>154</v>
      </c>
      <c r="C19" s="2"/>
      <c r="D19" s="2"/>
    </row>
    <row r="20" spans="1:4" ht="15" customHeight="1" x14ac:dyDescent="0.25">
      <c r="A20" s="1" t="s">
        <v>155</v>
      </c>
      <c r="B20" s="4" t="s">
        <v>154</v>
      </c>
      <c r="C20" s="2"/>
      <c r="D20" s="2"/>
    </row>
    <row r="21" spans="1:4" ht="15" customHeight="1" x14ac:dyDescent="0.25">
      <c r="A21" s="1" t="s">
        <v>156</v>
      </c>
      <c r="B21" s="4" t="s">
        <v>157</v>
      </c>
      <c r="C21" s="2"/>
      <c r="D21" s="2"/>
    </row>
    <row r="22" spans="1:4" ht="15" customHeight="1" x14ac:dyDescent="0.25">
      <c r="A22" s="1" t="s">
        <v>158</v>
      </c>
      <c r="B22" s="4" t="s">
        <v>157</v>
      </c>
      <c r="C22" s="2"/>
      <c r="D22" s="2"/>
    </row>
    <row r="23" spans="1:4" ht="15" customHeight="1" x14ac:dyDescent="0.25">
      <c r="A23" s="1" t="s">
        <v>159</v>
      </c>
      <c r="B23" s="4" t="s">
        <v>160</v>
      </c>
      <c r="C23" s="2"/>
      <c r="D23" s="2"/>
    </row>
    <row r="24" spans="1:4" ht="15" customHeight="1" x14ac:dyDescent="0.25">
      <c r="A24" s="1" t="s">
        <v>161</v>
      </c>
      <c r="B24" s="4" t="s">
        <v>160</v>
      </c>
      <c r="C24" s="2"/>
      <c r="D24" s="2"/>
    </row>
    <row r="25" spans="1:4" ht="15" customHeight="1" x14ac:dyDescent="0.25">
      <c r="A25" s="1" t="s">
        <v>162</v>
      </c>
      <c r="B25" s="4" t="s">
        <v>163</v>
      </c>
      <c r="C25" s="2"/>
      <c r="D25" s="2"/>
    </row>
    <row r="26" spans="1:4" ht="15" customHeight="1" x14ac:dyDescent="0.25">
      <c r="A26" s="1" t="s">
        <v>164</v>
      </c>
      <c r="B26" s="4" t="s">
        <v>165</v>
      </c>
      <c r="C26" s="2"/>
      <c r="D26" s="2"/>
    </row>
    <row r="27" spans="1:4" ht="15" customHeight="1" x14ac:dyDescent="0.25">
      <c r="A27" s="1" t="s">
        <v>166</v>
      </c>
      <c r="B27" s="4" t="s">
        <v>167</v>
      </c>
      <c r="C27" s="2"/>
      <c r="D27" s="2"/>
    </row>
    <row r="28" spans="1:4" ht="15" customHeight="1" x14ac:dyDescent="0.25">
      <c r="A28" s="1" t="s">
        <v>168</v>
      </c>
      <c r="B28" s="4" t="s">
        <v>167</v>
      </c>
      <c r="C28" s="2"/>
      <c r="D28" s="2"/>
    </row>
    <row r="29" spans="1:4" ht="15" customHeight="1" x14ac:dyDescent="0.25">
      <c r="A29" s="1" t="s">
        <v>169</v>
      </c>
      <c r="B29" s="4" t="s">
        <v>170</v>
      </c>
      <c r="C29" s="2"/>
      <c r="D29" s="2"/>
    </row>
    <row r="30" spans="1:4" ht="15" customHeight="1" x14ac:dyDescent="0.25">
      <c r="A30" s="1" t="s">
        <v>171</v>
      </c>
      <c r="B30" s="4" t="s">
        <v>167</v>
      </c>
      <c r="C30" s="2"/>
      <c r="D30" s="2"/>
    </row>
    <row r="31" spans="1:4" ht="15" customHeight="1" x14ac:dyDescent="0.25">
      <c r="A31" s="1" t="s">
        <v>172</v>
      </c>
      <c r="B31" s="4" t="s">
        <v>170</v>
      </c>
      <c r="C31" s="2"/>
      <c r="D31" s="2"/>
    </row>
    <row r="32" spans="1:4" ht="15" customHeight="1" x14ac:dyDescent="0.25">
      <c r="A32" s="1" t="s">
        <v>173</v>
      </c>
      <c r="B32" s="4" t="s">
        <v>174</v>
      </c>
      <c r="C32" s="2"/>
      <c r="D32" s="2"/>
    </row>
    <row r="33" spans="1:4" ht="15" customHeight="1" x14ac:dyDescent="0.25">
      <c r="A33" s="1" t="s">
        <v>175</v>
      </c>
      <c r="B33" s="4" t="s">
        <v>176</v>
      </c>
      <c r="C33" s="2"/>
      <c r="D33" s="2"/>
    </row>
    <row r="34" spans="1:4" ht="15" customHeight="1" x14ac:dyDescent="0.25">
      <c r="A34" s="1" t="s">
        <v>177</v>
      </c>
      <c r="B34" s="4" t="s">
        <v>178</v>
      </c>
      <c r="C34" s="2"/>
      <c r="D34" s="2"/>
    </row>
    <row r="35" spans="1:4" ht="15" customHeight="1" x14ac:dyDescent="0.25">
      <c r="A35" s="1" t="s">
        <v>179</v>
      </c>
      <c r="B35" s="4" t="s">
        <v>180</v>
      </c>
      <c r="C35" s="2"/>
      <c r="D35" s="2"/>
    </row>
    <row r="36" spans="1:4" ht="15" customHeight="1" x14ac:dyDescent="0.25">
      <c r="A36" s="1" t="s">
        <v>181</v>
      </c>
      <c r="B36" s="4" t="s">
        <v>182</v>
      </c>
      <c r="C36" s="2"/>
      <c r="D36" s="2"/>
    </row>
    <row r="37" spans="1:4" ht="15" customHeight="1" x14ac:dyDescent="0.25">
      <c r="A37" s="1" t="s">
        <v>183</v>
      </c>
      <c r="B37" s="4" t="s">
        <v>184</v>
      </c>
      <c r="C37" s="2"/>
      <c r="D37" s="2"/>
    </row>
    <row r="38" spans="1:4" ht="15" customHeight="1" x14ac:dyDescent="0.25">
      <c r="A38" s="1" t="s">
        <v>185</v>
      </c>
      <c r="B38" s="4" t="s">
        <v>186</v>
      </c>
      <c r="C38" s="2"/>
      <c r="D38" s="2"/>
    </row>
    <row r="39" spans="1:4" ht="15" customHeight="1" x14ac:dyDescent="0.25">
      <c r="A39" s="1" t="s">
        <v>187</v>
      </c>
      <c r="B39" s="4" t="s">
        <v>188</v>
      </c>
      <c r="C39" s="2"/>
      <c r="D39" s="2"/>
    </row>
    <row r="40" spans="1:4" ht="15" customHeight="1" x14ac:dyDescent="0.25">
      <c r="A40" s="1" t="s">
        <v>189</v>
      </c>
      <c r="B40" s="4" t="s">
        <v>190</v>
      </c>
      <c r="C40" s="2"/>
      <c r="D40" s="2"/>
    </row>
    <row r="41" spans="1:4" ht="15" customHeight="1" x14ac:dyDescent="0.25">
      <c r="A41" s="1" t="s">
        <v>191</v>
      </c>
      <c r="B41" s="4" t="s">
        <v>192</v>
      </c>
      <c r="C41" s="2"/>
      <c r="D41" s="2"/>
    </row>
    <row r="42" spans="1:4" ht="15" customHeight="1" x14ac:dyDescent="0.25">
      <c r="A42" s="1" t="s">
        <v>193</v>
      </c>
      <c r="B42" s="4" t="s">
        <v>194</v>
      </c>
      <c r="C42" s="2"/>
      <c r="D42" s="2"/>
    </row>
    <row r="43" spans="1:4" ht="15" customHeight="1" x14ac:dyDescent="0.25">
      <c r="A43" s="1" t="s">
        <v>195</v>
      </c>
      <c r="B43" s="4" t="s">
        <v>196</v>
      </c>
      <c r="C43" s="2"/>
      <c r="D43" s="2"/>
    </row>
    <row r="44" spans="1:4" ht="15" customHeight="1" x14ac:dyDescent="0.25">
      <c r="A44" s="1" t="s">
        <v>197</v>
      </c>
      <c r="B44" s="4" t="s">
        <v>198</v>
      </c>
      <c r="C44" s="2"/>
      <c r="D44" s="2"/>
    </row>
    <row r="45" spans="1:4" ht="15" customHeight="1" x14ac:dyDescent="0.25">
      <c r="A45" s="1" t="s">
        <v>199</v>
      </c>
      <c r="B45" s="4" t="s">
        <v>200</v>
      </c>
      <c r="C45" s="2"/>
      <c r="D45" s="2"/>
    </row>
    <row r="46" spans="1:4" ht="15" customHeight="1" x14ac:dyDescent="0.25">
      <c r="A46" s="1" t="s">
        <v>201</v>
      </c>
      <c r="B46" s="4" t="s">
        <v>202</v>
      </c>
      <c r="C46" s="2"/>
      <c r="D46" s="2"/>
    </row>
    <row r="47" spans="1:4" ht="15" customHeight="1" x14ac:dyDescent="0.25">
      <c r="A47" s="1" t="s">
        <v>203</v>
      </c>
      <c r="B47" s="4" t="s">
        <v>204</v>
      </c>
      <c r="C47" s="2"/>
      <c r="D47" s="2"/>
    </row>
    <row r="48" spans="1:4" ht="15" customHeight="1" x14ac:dyDescent="0.25">
      <c r="A48" s="1" t="s">
        <v>205</v>
      </c>
      <c r="B48" s="4" t="s">
        <v>206</v>
      </c>
      <c r="C48" s="2"/>
      <c r="D48" s="2"/>
    </row>
    <row r="49" spans="1:4" ht="15" customHeight="1" x14ac:dyDescent="0.25">
      <c r="A49" s="1" t="s">
        <v>207</v>
      </c>
      <c r="B49" s="4" t="s">
        <v>208</v>
      </c>
      <c r="C49" s="2"/>
      <c r="D49" s="2"/>
    </row>
    <row r="50" spans="1:4" ht="15" customHeight="1" x14ac:dyDescent="0.25">
      <c r="A50" s="1" t="s">
        <v>209</v>
      </c>
      <c r="B50" s="4" t="s">
        <v>210</v>
      </c>
      <c r="C50" s="2"/>
      <c r="D50" s="2"/>
    </row>
    <row r="52" spans="1:4" ht="15" customHeight="1" x14ac:dyDescent="0.25">
      <c r="A52" s="30" t="s">
        <v>211</v>
      </c>
      <c r="B52" s="31"/>
      <c r="C52" s="31"/>
      <c r="D52" s="28"/>
    </row>
    <row r="53" spans="1:4" ht="15" customHeight="1" x14ac:dyDescent="0.25">
      <c r="A53" s="3" t="s">
        <v>124</v>
      </c>
      <c r="B53" s="3" t="s">
        <v>125</v>
      </c>
      <c r="C53" s="3" t="s">
        <v>126</v>
      </c>
      <c r="D53" s="3" t="s">
        <v>7</v>
      </c>
    </row>
    <row r="54" spans="1:4" ht="15" customHeight="1" x14ac:dyDescent="0.25">
      <c r="A54" s="1" t="s">
        <v>212</v>
      </c>
      <c r="B54" s="4" t="s">
        <v>213</v>
      </c>
      <c r="C54" s="2"/>
      <c r="D54" s="2"/>
    </row>
    <row r="55" spans="1:4" ht="15" customHeight="1" x14ac:dyDescent="0.25">
      <c r="A55" s="1" t="s">
        <v>214</v>
      </c>
      <c r="B55" s="4" t="s">
        <v>215</v>
      </c>
      <c r="C55" s="2"/>
      <c r="D55" s="2"/>
    </row>
    <row r="56" spans="1:4" ht="15" customHeight="1" x14ac:dyDescent="0.25">
      <c r="A56" s="1" t="s">
        <v>216</v>
      </c>
      <c r="B56" s="4" t="s">
        <v>217</v>
      </c>
      <c r="C56" s="2"/>
      <c r="D56" s="2"/>
    </row>
    <row r="57" spans="1:4" ht="15" customHeight="1" x14ac:dyDescent="0.25">
      <c r="A57" s="1" t="s">
        <v>218</v>
      </c>
      <c r="B57" s="4" t="s">
        <v>219</v>
      </c>
      <c r="C57" s="2"/>
      <c r="D57" s="2"/>
    </row>
    <row r="59" spans="1:4" ht="15" customHeight="1" x14ac:dyDescent="0.25">
      <c r="A59" s="30" t="s">
        <v>220</v>
      </c>
      <c r="B59" s="31"/>
      <c r="C59" s="31"/>
      <c r="D59" s="28"/>
    </row>
    <row r="60" spans="1:4" ht="15" customHeight="1" x14ac:dyDescent="0.25">
      <c r="A60" s="3" t="s">
        <v>124</v>
      </c>
      <c r="B60" s="3" t="s">
        <v>125</v>
      </c>
      <c r="C60" s="3" t="s">
        <v>126</v>
      </c>
      <c r="D60" s="3" t="s">
        <v>7</v>
      </c>
    </row>
    <row r="61" spans="1:4" ht="15" customHeight="1" x14ac:dyDescent="0.25">
      <c r="A61" s="1" t="s">
        <v>221</v>
      </c>
      <c r="B61" s="4" t="s">
        <v>222</v>
      </c>
      <c r="C61" s="2"/>
      <c r="D61" s="2"/>
    </row>
    <row r="62" spans="1:4" ht="15" customHeight="1" x14ac:dyDescent="0.25">
      <c r="A62" s="1" t="s">
        <v>223</v>
      </c>
      <c r="B62" s="4" t="s">
        <v>224</v>
      </c>
      <c r="C62" s="2"/>
      <c r="D62" s="2"/>
    </row>
    <row r="63" spans="1:4" ht="15" customHeight="1" x14ac:dyDescent="0.25">
      <c r="A63" s="1" t="s">
        <v>225</v>
      </c>
      <c r="B63" s="4" t="s">
        <v>226</v>
      </c>
      <c r="C63" s="2"/>
      <c r="D63" s="2"/>
    </row>
    <row r="64" spans="1:4" ht="15" customHeight="1" x14ac:dyDescent="0.25">
      <c r="A64" s="1" t="s">
        <v>227</v>
      </c>
      <c r="B64" s="4" t="s">
        <v>228</v>
      </c>
      <c r="C64" s="2"/>
      <c r="D64" s="2"/>
    </row>
    <row r="66" spans="1:4" ht="15" customHeight="1" x14ac:dyDescent="0.25">
      <c r="A66" s="30" t="s">
        <v>229</v>
      </c>
      <c r="B66" s="31"/>
      <c r="C66" s="31"/>
      <c r="D66" s="28"/>
    </row>
    <row r="67" spans="1:4" ht="15" customHeight="1" x14ac:dyDescent="0.25">
      <c r="A67" s="3" t="s">
        <v>124</v>
      </c>
      <c r="B67" s="3" t="s">
        <v>125</v>
      </c>
      <c r="C67" s="3" t="s">
        <v>126</v>
      </c>
      <c r="D67" s="3" t="s">
        <v>7</v>
      </c>
    </row>
    <row r="68" spans="1:4" ht="15" customHeight="1" x14ac:dyDescent="0.25">
      <c r="A68" s="1" t="s">
        <v>230</v>
      </c>
      <c r="B68" s="4" t="s">
        <v>231</v>
      </c>
      <c r="C68" s="2"/>
      <c r="D68" s="2"/>
    </row>
    <row r="69" spans="1:4" ht="15" customHeight="1" x14ac:dyDescent="0.25">
      <c r="A69" s="1" t="s">
        <v>232</v>
      </c>
      <c r="B69" s="4" t="s">
        <v>233</v>
      </c>
      <c r="C69" s="2"/>
      <c r="D69" s="2"/>
    </row>
    <row r="70" spans="1:4" ht="15" customHeight="1" x14ac:dyDescent="0.25">
      <c r="A70" s="1" t="s">
        <v>234</v>
      </c>
      <c r="B70" s="4" t="s">
        <v>233</v>
      </c>
      <c r="C70" s="2"/>
      <c r="D70" s="2"/>
    </row>
    <row r="71" spans="1:4" ht="15" customHeight="1" x14ac:dyDescent="0.25">
      <c r="A71" s="1" t="s">
        <v>235</v>
      </c>
      <c r="B71" s="4" t="s">
        <v>233</v>
      </c>
      <c r="C71" s="2"/>
      <c r="D71" s="2"/>
    </row>
    <row r="72" spans="1:4" ht="15" customHeight="1" x14ac:dyDescent="0.25">
      <c r="A72" s="1" t="s">
        <v>236</v>
      </c>
      <c r="B72" s="4" t="s">
        <v>233</v>
      </c>
      <c r="C72" s="2"/>
      <c r="D72" s="2"/>
    </row>
    <row r="73" spans="1:4" ht="15" customHeight="1" x14ac:dyDescent="0.25">
      <c r="A73" s="1" t="s">
        <v>237</v>
      </c>
      <c r="B73" s="4" t="s">
        <v>238</v>
      </c>
      <c r="C73" s="2"/>
      <c r="D73" s="2"/>
    </row>
    <row r="74" spans="1:4" ht="15" customHeight="1" x14ac:dyDescent="0.25">
      <c r="A74" s="1" t="s">
        <v>239</v>
      </c>
      <c r="B74" s="4" t="s">
        <v>240</v>
      </c>
      <c r="C74" s="2"/>
      <c r="D74" s="2"/>
    </row>
    <row r="75" spans="1:4" ht="15" customHeight="1" x14ac:dyDescent="0.25">
      <c r="A75" s="1" t="s">
        <v>241</v>
      </c>
      <c r="B75" s="4" t="s">
        <v>242</v>
      </c>
      <c r="C75" s="2"/>
      <c r="D75" s="2"/>
    </row>
    <row r="76" spans="1:4" ht="15" customHeight="1" x14ac:dyDescent="0.25">
      <c r="A76" s="1" t="s">
        <v>243</v>
      </c>
      <c r="B76" s="4" t="s">
        <v>244</v>
      </c>
      <c r="C76" s="2"/>
      <c r="D76" s="2"/>
    </row>
    <row r="77" spans="1:4" ht="15" customHeight="1" x14ac:dyDescent="0.25">
      <c r="A77" s="1" t="s">
        <v>245</v>
      </c>
      <c r="B77" s="4" t="s">
        <v>246</v>
      </c>
      <c r="C77" s="2"/>
      <c r="D77" s="2"/>
    </row>
  </sheetData>
  <mergeCells count="7">
    <mergeCell ref="A66:D66"/>
    <mergeCell ref="A1:D1"/>
    <mergeCell ref="A12:D12"/>
    <mergeCell ref="A3:D3"/>
    <mergeCell ref="A52:D52"/>
    <mergeCell ref="A59:D59"/>
    <mergeCell ref="A13:D13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showGridLines="0" zoomScaleNormal="100" workbookViewId="0">
      <selection activeCell="N2" sqref="N2"/>
    </sheetView>
  </sheetViews>
  <sheetFormatPr defaultColWidth="8.5703125" defaultRowHeight="15" x14ac:dyDescent="0.25"/>
  <cols>
    <col min="1" max="1" width="22" customWidth="1"/>
    <col min="2" max="2" width="14" customWidth="1"/>
    <col min="3" max="3" width="13" customWidth="1"/>
    <col min="4" max="5" width="16" customWidth="1"/>
    <col min="6" max="6" width="13" customWidth="1"/>
    <col min="7" max="8" width="10" customWidth="1"/>
    <col min="9" max="13" width="8" customWidth="1"/>
  </cols>
  <sheetData>
    <row r="1" spans="1:13" ht="25.5" customHeight="1" x14ac:dyDescent="0.25">
      <c r="A1" s="25" t="s">
        <v>247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7.6" customHeight="1" x14ac:dyDescent="0.25">
      <c r="A2" s="37" t="s">
        <v>248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28"/>
    </row>
    <row r="4" spans="1:13" ht="15" customHeight="1" x14ac:dyDescent="0.25">
      <c r="A4" s="30" t="s">
        <v>249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8"/>
    </row>
    <row r="5" spans="1:13" ht="15" customHeight="1" x14ac:dyDescent="0.25">
      <c r="A5" s="38" t="s">
        <v>250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28"/>
    </row>
    <row r="6" spans="1:13" ht="28.35" customHeight="1" x14ac:dyDescent="0.25">
      <c r="A6" s="3" t="s">
        <v>251</v>
      </c>
      <c r="B6" s="3" t="s">
        <v>252</v>
      </c>
      <c r="C6" s="3" t="s">
        <v>253</v>
      </c>
      <c r="D6" s="3" t="s">
        <v>254</v>
      </c>
      <c r="E6" s="3" t="s">
        <v>255</v>
      </c>
      <c r="F6" s="3" t="s">
        <v>256</v>
      </c>
      <c r="G6" s="3" t="s">
        <v>257</v>
      </c>
      <c r="H6" s="3" t="s">
        <v>258</v>
      </c>
      <c r="I6" s="3" t="s">
        <v>259</v>
      </c>
      <c r="J6" s="3" t="s">
        <v>260</v>
      </c>
      <c r="K6" s="3"/>
      <c r="L6" s="3"/>
      <c r="M6" s="3" t="s">
        <v>261</v>
      </c>
    </row>
    <row r="7" spans="1:13" ht="16.350000000000001" customHeight="1" x14ac:dyDescent="0.25">
      <c r="A7" s="1" t="s">
        <v>262</v>
      </c>
      <c r="B7" s="2"/>
      <c r="C7" s="2"/>
      <c r="D7" s="9" t="str">
        <f>IFERROR(IF(B7="","",B7*Ratio_CTRX),"—")</f>
        <v/>
      </c>
      <c r="E7" s="2"/>
      <c r="F7" s="2"/>
      <c r="G7" s="10" t="str">
        <f>IFERROR(IF(OR(D7="",E7=""),"",(E7-D7)/D7*100),"—")</f>
        <v/>
      </c>
      <c r="H7" s="11" t="str">
        <f>IFERROR(IF(OR(C7="",F7=""),"",F7-C7),"—")</f>
        <v/>
      </c>
      <c r="I7" s="12">
        <f>TolI_pct</f>
        <v>1</v>
      </c>
      <c r="J7" s="12">
        <f>TolAngle_deg</f>
        <v>2</v>
      </c>
      <c r="K7" s="6"/>
      <c r="L7" s="6"/>
      <c r="M7" s="13" t="str">
        <f>IFERROR(IF(AND(B7="",E7=""),"—",IF(OR(AND(ISNUMBER(G7),ABS(G7)&gt;TolI_pct),AND(ISNUMBER(H7),ABS(H7)&gt;TolAngle_deg)),"FAIL","PASS")),"—")</f>
        <v>—</v>
      </c>
    </row>
    <row r="8" spans="1:13" ht="16.350000000000001" customHeight="1" x14ac:dyDescent="0.25">
      <c r="A8" s="1" t="s">
        <v>263</v>
      </c>
      <c r="B8" s="2"/>
      <c r="C8" s="2"/>
      <c r="D8" s="9" t="str">
        <f>IFERROR(IF(B8="","",B8*Ratio_CTRX),"—")</f>
        <v/>
      </c>
      <c r="E8" s="2"/>
      <c r="F8" s="2"/>
      <c r="G8" s="10" t="str">
        <f>IFERROR(IF(OR(D8="",E8=""),"",(E8-D8)/D8*100),"—")</f>
        <v/>
      </c>
      <c r="H8" s="11" t="str">
        <f>IFERROR(IF(OR(C8="",F8=""),"",F8-C8),"—")</f>
        <v/>
      </c>
      <c r="I8" s="12">
        <f>TolI_pct</f>
        <v>1</v>
      </c>
      <c r="J8" s="12">
        <f>TolAngle_deg</f>
        <v>2</v>
      </c>
      <c r="K8" s="6"/>
      <c r="L8" s="6"/>
      <c r="M8" s="13" t="str">
        <f>IFERROR(IF(AND(B8="",E8=""),"—",IF(OR(AND(ISNUMBER(G8),ABS(G8)&gt;TolI_pct),AND(ISNUMBER(H8),ABS(H8)&gt;TolAngle_deg)),"FAIL","PASS")),"—")</f>
        <v>—</v>
      </c>
    </row>
    <row r="9" spans="1:13" ht="16.350000000000001" customHeight="1" x14ac:dyDescent="0.25">
      <c r="A9" s="1" t="s">
        <v>264</v>
      </c>
      <c r="B9" s="2"/>
      <c r="C9" s="2"/>
      <c r="D9" s="9" t="str">
        <f>IFERROR(IF(B9="","",B9*Ratio_CTRX),"—")</f>
        <v/>
      </c>
      <c r="E9" s="2"/>
      <c r="F9" s="2"/>
      <c r="G9" s="10" t="str">
        <f>IFERROR(IF(OR(D9="",E9=""),"",(E9-D9)/D9*100),"—")</f>
        <v/>
      </c>
      <c r="H9" s="11" t="str">
        <f>IFERROR(IF(OR(C9="",F9=""),"",F9-C9),"—")</f>
        <v/>
      </c>
      <c r="I9" s="12">
        <f>TolI_pct</f>
        <v>1</v>
      </c>
      <c r="J9" s="12">
        <f>TolAngle_deg</f>
        <v>2</v>
      </c>
      <c r="K9" s="6"/>
      <c r="L9" s="6"/>
      <c r="M9" s="13" t="str">
        <f>IFERROR(IF(AND(B9="",E9=""),"—",IF(OR(AND(ISNUMBER(G9),ABS(G9)&gt;TolI_pct),AND(ISNUMBER(H9),ABS(H9)&gt;TolAngle_deg)),"FAIL","PASS")),"—")</f>
        <v>—</v>
      </c>
    </row>
    <row r="11" spans="1:13" ht="15" customHeight="1" x14ac:dyDescent="0.25">
      <c r="A11" s="30" t="s">
        <v>265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28"/>
    </row>
    <row r="12" spans="1:13" ht="15" customHeight="1" x14ac:dyDescent="0.25">
      <c r="A12" s="38" t="s">
        <v>266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28"/>
    </row>
    <row r="13" spans="1:13" ht="28.35" customHeight="1" x14ac:dyDescent="0.25">
      <c r="A13" s="3" t="s">
        <v>251</v>
      </c>
      <c r="B13" s="3" t="s">
        <v>252</v>
      </c>
      <c r="C13" s="3" t="s">
        <v>253</v>
      </c>
      <c r="D13" s="3" t="s">
        <v>254</v>
      </c>
      <c r="E13" s="3" t="s">
        <v>255</v>
      </c>
      <c r="F13" s="3" t="s">
        <v>256</v>
      </c>
      <c r="G13" s="3" t="s">
        <v>257</v>
      </c>
      <c r="H13" s="3" t="s">
        <v>258</v>
      </c>
      <c r="I13" s="3" t="s">
        <v>259</v>
      </c>
      <c r="J13" s="3" t="s">
        <v>260</v>
      </c>
      <c r="K13" s="3"/>
      <c r="L13" s="3"/>
      <c r="M13" s="3" t="s">
        <v>261</v>
      </c>
    </row>
    <row r="14" spans="1:13" ht="16.350000000000001" customHeight="1" x14ac:dyDescent="0.25">
      <c r="A14" s="1" t="s">
        <v>267</v>
      </c>
      <c r="B14" s="2"/>
      <c r="C14" s="2"/>
      <c r="D14" s="9" t="str">
        <f>IFERROR(IF(B14="","",B14*Ratio_CTRY),"—")</f>
        <v/>
      </c>
      <c r="E14" s="2"/>
      <c r="F14" s="2"/>
      <c r="G14" s="10" t="str">
        <f>IFERROR(IF(OR(D14="",E14=""),"",(E14-D14)/D14*100),"—")</f>
        <v/>
      </c>
      <c r="H14" s="11" t="str">
        <f>IFERROR(IF(OR(C14="",F14=""),"",F14-C14),"—")</f>
        <v/>
      </c>
      <c r="I14" s="12">
        <f>TolI_pct</f>
        <v>1</v>
      </c>
      <c r="J14" s="12">
        <f>TolAngle_deg</f>
        <v>2</v>
      </c>
      <c r="K14" s="6"/>
      <c r="L14" s="6"/>
      <c r="M14" s="13" t="str">
        <f>IFERROR(IF(AND(B14="",E14=""),"—",IF(OR(AND(ISNUMBER(G14),ABS(G14)&gt;TolI_pct),AND(ISNUMBER(H14),ABS(H14)&gt;TolAngle_deg)),"FAIL","PASS")),"—")</f>
        <v>—</v>
      </c>
    </row>
    <row r="15" spans="1:13" ht="16.350000000000001" customHeight="1" x14ac:dyDescent="0.25">
      <c r="A15" s="1" t="s">
        <v>268</v>
      </c>
      <c r="B15" s="2"/>
      <c r="C15" s="2"/>
      <c r="D15" s="9" t="str">
        <f>IFERROR(IF(B15="","",B15*Ratio_CTRY),"—")</f>
        <v/>
      </c>
      <c r="E15" s="2"/>
      <c r="F15" s="2"/>
      <c r="G15" s="10" t="str">
        <f>IFERROR(IF(OR(D15="",E15=""),"",(E15-D15)/D15*100),"—")</f>
        <v/>
      </c>
      <c r="H15" s="11" t="str">
        <f>IFERROR(IF(OR(C15="",F15=""),"",F15-C15),"—")</f>
        <v/>
      </c>
      <c r="I15" s="12">
        <f>TolI_pct</f>
        <v>1</v>
      </c>
      <c r="J15" s="12">
        <f>TolAngle_deg</f>
        <v>2</v>
      </c>
      <c r="K15" s="6"/>
      <c r="L15" s="6"/>
      <c r="M15" s="13" t="str">
        <f>IFERROR(IF(AND(B15="",E15=""),"—",IF(OR(AND(ISNUMBER(G15),ABS(G15)&gt;TolI_pct),AND(ISNUMBER(H15),ABS(H15)&gt;TolAngle_deg)),"FAIL","PASS")),"—")</f>
        <v>—</v>
      </c>
    </row>
    <row r="16" spans="1:13" ht="16.350000000000001" customHeight="1" x14ac:dyDescent="0.25">
      <c r="A16" s="1" t="s">
        <v>269</v>
      </c>
      <c r="B16" s="2"/>
      <c r="C16" s="2"/>
      <c r="D16" s="9" t="str">
        <f>IFERROR(IF(B16="","",B16*Ratio_CTRY),"—")</f>
        <v/>
      </c>
      <c r="E16" s="2"/>
      <c r="F16" s="2"/>
      <c r="G16" s="10" t="str">
        <f>IFERROR(IF(OR(D16="",E16=""),"",(E16-D16)/D16*100),"—")</f>
        <v/>
      </c>
      <c r="H16" s="11" t="str">
        <f>IFERROR(IF(OR(C16="",F16=""),"",F16-C16),"—")</f>
        <v/>
      </c>
      <c r="I16" s="12">
        <f>TolI_pct</f>
        <v>1</v>
      </c>
      <c r="J16" s="12">
        <f>TolAngle_deg</f>
        <v>2</v>
      </c>
      <c r="K16" s="6"/>
      <c r="L16" s="6"/>
      <c r="M16" s="13" t="str">
        <f>IFERROR(IF(AND(B16="",E16=""),"—",IF(OR(AND(ISNUMBER(G16),ABS(G16)&gt;TolI_pct),AND(ISNUMBER(H16),ABS(H16)&gt;TolAngle_deg)),"FAIL","PASS")),"—")</f>
        <v>—</v>
      </c>
    </row>
    <row r="18" spans="1:13" ht="15" customHeight="1" x14ac:dyDescent="0.25">
      <c r="A18" s="30" t="s">
        <v>270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28"/>
    </row>
    <row r="19" spans="1:13" ht="15" customHeight="1" x14ac:dyDescent="0.25">
      <c r="A19" s="38" t="s">
        <v>271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28"/>
    </row>
    <row r="20" spans="1:13" ht="28.35" customHeight="1" x14ac:dyDescent="0.25">
      <c r="A20" s="3" t="s">
        <v>251</v>
      </c>
      <c r="B20" s="3" t="s">
        <v>252</v>
      </c>
      <c r="C20" s="3" t="s">
        <v>253</v>
      </c>
      <c r="D20" s="3" t="s">
        <v>254</v>
      </c>
      <c r="E20" s="3" t="s">
        <v>255</v>
      </c>
      <c r="F20" s="3" t="s">
        <v>256</v>
      </c>
      <c r="G20" s="3" t="s">
        <v>257</v>
      </c>
      <c r="H20" s="3" t="s">
        <v>258</v>
      </c>
      <c r="I20" s="3" t="s">
        <v>259</v>
      </c>
      <c r="J20" s="3" t="s">
        <v>260</v>
      </c>
      <c r="K20" s="3"/>
      <c r="L20" s="3"/>
      <c r="M20" s="3" t="s">
        <v>261</v>
      </c>
    </row>
    <row r="21" spans="1:13" ht="16.350000000000001" customHeight="1" x14ac:dyDescent="0.25">
      <c r="A21" s="1" t="s">
        <v>272</v>
      </c>
      <c r="B21" s="2"/>
      <c r="C21" s="2"/>
      <c r="D21" s="9" t="str">
        <f>IFERROR(IF(B21="","",B21*Ratio_CTRN),"—")</f>
        <v/>
      </c>
      <c r="E21" s="2"/>
      <c r="F21" s="2"/>
      <c r="G21" s="10" t="str">
        <f>IFERROR(IF(OR(D21="",E21=""),"",(E21-D21)/D21*100),"—")</f>
        <v/>
      </c>
      <c r="H21" s="11" t="str">
        <f>IFERROR(IF(OR(C21="",F21=""),"",F21-C21),"—")</f>
        <v/>
      </c>
      <c r="I21" s="12">
        <f>TolI_pct</f>
        <v>1</v>
      </c>
      <c r="J21" s="12">
        <f>TolAngle_deg</f>
        <v>2</v>
      </c>
      <c r="K21" s="6"/>
      <c r="L21" s="6"/>
      <c r="M21" s="13" t="str">
        <f>IFERROR(IF(AND(B21="",E21=""),"—",IF(OR(AND(ISNUMBER(G21),ABS(G21)&gt;TolI_pct),AND(ISNUMBER(H21),ABS(H21)&gt;TolAngle_deg)),"FAIL","PASS")),"—")</f>
        <v>—</v>
      </c>
    </row>
    <row r="23" spans="1:13" ht="15" customHeight="1" x14ac:dyDescent="0.25">
      <c r="A23" s="30" t="s">
        <v>273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28"/>
    </row>
    <row r="24" spans="1:13" ht="15" customHeight="1" x14ac:dyDescent="0.25">
      <c r="A24" s="38" t="s">
        <v>274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28"/>
    </row>
    <row r="25" spans="1:13" ht="28.35" customHeight="1" x14ac:dyDescent="0.25">
      <c r="A25" s="3" t="s">
        <v>251</v>
      </c>
      <c r="B25" s="3" t="s">
        <v>252</v>
      </c>
      <c r="C25" s="3" t="s">
        <v>253</v>
      </c>
      <c r="D25" s="3" t="s">
        <v>254</v>
      </c>
      <c r="E25" s="3" t="s">
        <v>255</v>
      </c>
      <c r="F25" s="3" t="s">
        <v>256</v>
      </c>
      <c r="G25" s="3" t="s">
        <v>257</v>
      </c>
      <c r="H25" s="3" t="s">
        <v>258</v>
      </c>
      <c r="I25" s="3" t="s">
        <v>259</v>
      </c>
      <c r="J25" s="3" t="s">
        <v>260</v>
      </c>
      <c r="K25" s="3"/>
      <c r="L25" s="3"/>
      <c r="M25" s="3" t="s">
        <v>261</v>
      </c>
    </row>
    <row r="26" spans="1:13" ht="16.350000000000001" customHeight="1" x14ac:dyDescent="0.25">
      <c r="A26" s="1" t="s">
        <v>275</v>
      </c>
      <c r="B26" s="2"/>
      <c r="C26" s="2"/>
      <c r="D26" s="9" t="str">
        <f>IFERROR(IF(B26="","",B26*Ratio_PTRX),"—")</f>
        <v/>
      </c>
      <c r="E26" s="2"/>
      <c r="F26" s="2"/>
      <c r="G26" s="10" t="str">
        <f>IFERROR(IF(OR(D26="",E26=""),"",(E26-D26)/D26*100),"—")</f>
        <v/>
      </c>
      <c r="H26" s="11" t="str">
        <f>IFERROR(IF(OR(C26="",F26=""),"",F26-C26),"—")</f>
        <v/>
      </c>
      <c r="I26" s="12">
        <f>TolV_pct</f>
        <v>1</v>
      </c>
      <c r="J26" s="12">
        <f>TolAngle_deg</f>
        <v>2</v>
      </c>
      <c r="K26" s="6"/>
      <c r="L26" s="6"/>
      <c r="M26" s="13" t="str">
        <f>IFERROR(IF(AND(B26="",E26=""),"—",IF(OR(AND(ISNUMBER(G26),ABS(G26)&gt;TolV_pct),AND(ISNUMBER(H26),ABS(H26)&gt;TolAngle_deg)),"FAIL","PASS")),"—")</f>
        <v>—</v>
      </c>
    </row>
    <row r="27" spans="1:13" ht="16.350000000000001" customHeight="1" x14ac:dyDescent="0.25">
      <c r="A27" s="1" t="s">
        <v>276</v>
      </c>
      <c r="B27" s="2"/>
      <c r="C27" s="2"/>
      <c r="D27" s="9" t="str">
        <f>IFERROR(IF(B27="","",B27*Ratio_PTRX),"—")</f>
        <v/>
      </c>
      <c r="E27" s="2"/>
      <c r="F27" s="2"/>
      <c r="G27" s="10" t="str">
        <f>IFERROR(IF(OR(D27="",E27=""),"",(E27-D27)/D27*100),"—")</f>
        <v/>
      </c>
      <c r="H27" s="11" t="str">
        <f>IFERROR(IF(OR(C27="",F27=""),"",F27-C27),"—")</f>
        <v/>
      </c>
      <c r="I27" s="12">
        <f>TolV_pct</f>
        <v>1</v>
      </c>
      <c r="J27" s="12">
        <f>TolAngle_deg</f>
        <v>2</v>
      </c>
      <c r="K27" s="6"/>
      <c r="L27" s="6"/>
      <c r="M27" s="13" t="str">
        <f>IFERROR(IF(AND(B27="",E27=""),"—",IF(OR(AND(ISNUMBER(G27),ABS(G27)&gt;TolV_pct),AND(ISNUMBER(H27),ABS(H27)&gt;TolAngle_deg)),"FAIL","PASS")),"—")</f>
        <v>—</v>
      </c>
    </row>
    <row r="28" spans="1:13" ht="16.350000000000001" customHeight="1" x14ac:dyDescent="0.25">
      <c r="A28" s="1" t="s">
        <v>277</v>
      </c>
      <c r="B28" s="2"/>
      <c r="C28" s="2"/>
      <c r="D28" s="9" t="str">
        <f>IFERROR(IF(B28="","",B28*Ratio_PTRX),"—")</f>
        <v/>
      </c>
      <c r="E28" s="2"/>
      <c r="F28" s="2"/>
      <c r="G28" s="10" t="str">
        <f>IFERROR(IF(OR(D28="",E28=""),"",(E28-D28)/D28*100),"—")</f>
        <v/>
      </c>
      <c r="H28" s="11" t="str">
        <f>IFERROR(IF(OR(C28="",F28=""),"",F28-C28),"—")</f>
        <v/>
      </c>
      <c r="I28" s="12">
        <f>TolV_pct</f>
        <v>1</v>
      </c>
      <c r="J28" s="12">
        <f>TolAngle_deg</f>
        <v>2</v>
      </c>
      <c r="K28" s="6"/>
      <c r="L28" s="6"/>
      <c r="M28" s="13" t="str">
        <f>IFERROR(IF(AND(B28="",E28=""),"—",IF(OR(AND(ISNUMBER(G28),ABS(G28)&gt;TolV_pct),AND(ISNUMBER(H28),ABS(H28)&gt;TolAngle_deg)),"FAIL","PASS")),"—")</f>
        <v>—</v>
      </c>
    </row>
    <row r="30" spans="1:13" ht="15" customHeight="1" x14ac:dyDescent="0.25">
      <c r="A30" s="30" t="s">
        <v>278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28"/>
    </row>
    <row r="31" spans="1:13" ht="31.35" customHeight="1" x14ac:dyDescent="0.25">
      <c r="A31" s="37" t="s">
        <v>279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28"/>
    </row>
    <row r="32" spans="1:13" ht="28.35" customHeight="1" x14ac:dyDescent="0.25">
      <c r="A32" s="3" t="s">
        <v>280</v>
      </c>
      <c r="B32" s="3" t="s">
        <v>281</v>
      </c>
      <c r="C32" s="3" t="s">
        <v>282</v>
      </c>
      <c r="D32" s="3" t="s">
        <v>283</v>
      </c>
      <c r="E32" s="3" t="s">
        <v>284</v>
      </c>
      <c r="F32" s="3" t="s">
        <v>285</v>
      </c>
      <c r="G32" s="3" t="s">
        <v>286</v>
      </c>
      <c r="H32" s="3"/>
      <c r="I32" s="3"/>
      <c r="J32" s="3"/>
      <c r="K32" s="3"/>
      <c r="L32" s="3"/>
      <c r="M32" s="3" t="s">
        <v>126</v>
      </c>
    </row>
    <row r="33" spans="1:13" ht="16.350000000000001" customHeight="1" x14ac:dyDescent="0.25">
      <c r="A33" s="1" t="s">
        <v>287</v>
      </c>
      <c r="B33" s="2"/>
      <c r="C33" s="2"/>
      <c r="D33" s="14" t="str">
        <f>IFERROR(IF(OR(B33="",C33=""),"",B33/C33),"—")</f>
        <v/>
      </c>
      <c r="E33" s="4" t="s">
        <v>288</v>
      </c>
      <c r="F33" s="2"/>
      <c r="G33" s="2"/>
      <c r="H33" s="6"/>
      <c r="I33" s="6"/>
      <c r="J33" s="6"/>
      <c r="K33" s="6"/>
      <c r="L33" s="6"/>
      <c r="M33" s="13" t="str">
        <f>IFERROR(IF(D33="","—",IF(AND(ISNUMBER(D33),D33&lt;=0.1),"PASS","FAIL")),"—")</f>
        <v>—</v>
      </c>
    </row>
    <row r="34" spans="1:13" ht="16.350000000000001" customHeight="1" x14ac:dyDescent="0.25">
      <c r="A34" s="1" t="s">
        <v>289</v>
      </c>
      <c r="B34" s="2"/>
      <c r="C34" s="2"/>
      <c r="D34" s="14" t="str">
        <f>IFERROR(IF(OR(B34="",C34=""),"",B34/C34),"—")</f>
        <v/>
      </c>
      <c r="E34" s="4" t="s">
        <v>288</v>
      </c>
      <c r="F34" s="2"/>
      <c r="G34" s="2"/>
      <c r="H34" s="6"/>
      <c r="I34" s="6"/>
      <c r="J34" s="6"/>
      <c r="K34" s="6"/>
      <c r="L34" s="6"/>
      <c r="M34" s="13" t="str">
        <f>IFERROR(IF(D34="","—",IF(AND(ISNUMBER(D34),D34&lt;=0.1),"PASS","FAIL")),"—")</f>
        <v>—</v>
      </c>
    </row>
    <row r="35" spans="1:13" ht="16.350000000000001" customHeight="1" x14ac:dyDescent="0.25">
      <c r="A35" s="1" t="s">
        <v>290</v>
      </c>
      <c r="B35" s="2"/>
      <c r="C35" s="2"/>
      <c r="D35" s="14" t="str">
        <f>IFERROR(IF(OR(B35="",C35=""),"",B35/C35),"—")</f>
        <v/>
      </c>
      <c r="E35" s="4" t="s">
        <v>288</v>
      </c>
      <c r="F35" s="2"/>
      <c r="G35" s="2"/>
      <c r="H35" s="6"/>
      <c r="I35" s="6"/>
      <c r="J35" s="6"/>
      <c r="K35" s="6"/>
      <c r="L35" s="6"/>
      <c r="M35" s="13" t="str">
        <f>IFERROR(IF(D35="","—",IF(AND(ISNUMBER(D35),D35&lt;=0.1),"PASS","FAIL")),"—")</f>
        <v>—</v>
      </c>
    </row>
  </sheetData>
  <mergeCells count="12">
    <mergeCell ref="A19:M19"/>
    <mergeCell ref="A1:M1"/>
    <mergeCell ref="A5:M5"/>
    <mergeCell ref="A23:M23"/>
    <mergeCell ref="A31:M31"/>
    <mergeCell ref="A12:M12"/>
    <mergeCell ref="A4:M4"/>
    <mergeCell ref="A18:M18"/>
    <mergeCell ref="A30:M30"/>
    <mergeCell ref="A24:M24"/>
    <mergeCell ref="A2:M2"/>
    <mergeCell ref="A11:M11"/>
  </mergeCells>
  <conditionalFormatting sqref="M1:M300">
    <cfRule type="cellIs" dxfId="5" priority="2" operator="equal">
      <formula>"PASS"</formula>
    </cfRule>
    <cfRule type="cellIs" dxfId="4" priority="3" operator="equal">
      <formula>"FAIL"</formula>
    </cfRule>
  </conditionalFormatting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showGridLines="0" zoomScaleNormal="100" workbookViewId="0">
      <selection activeCell="J24" sqref="J24"/>
    </sheetView>
  </sheetViews>
  <sheetFormatPr defaultColWidth="8.5703125" defaultRowHeight="15" x14ac:dyDescent="0.25"/>
  <cols>
    <col min="1" max="1" width="10" customWidth="1"/>
    <col min="2" max="2" width="30" customWidth="1"/>
    <col min="3" max="3" width="22" customWidth="1"/>
    <col min="4" max="4" width="24" customWidth="1"/>
    <col min="5" max="5" width="12" customWidth="1"/>
  </cols>
  <sheetData>
    <row r="1" spans="1:5" ht="25.5" customHeight="1" x14ac:dyDescent="0.25">
      <c r="A1" s="25" t="s">
        <v>291</v>
      </c>
      <c r="B1" s="26"/>
      <c r="C1" s="26"/>
      <c r="D1" s="26"/>
      <c r="E1" s="26"/>
    </row>
    <row r="3" spans="1:5" ht="15" customHeight="1" x14ac:dyDescent="0.25">
      <c r="A3" s="30" t="s">
        <v>292</v>
      </c>
      <c r="B3" s="31"/>
      <c r="C3" s="31"/>
      <c r="D3" s="31"/>
      <c r="E3" s="28"/>
    </row>
    <row r="4" spans="1:5" ht="30" customHeight="1" x14ac:dyDescent="0.25">
      <c r="A4" s="37" t="s">
        <v>293</v>
      </c>
      <c r="B4" s="31"/>
      <c r="C4" s="31"/>
      <c r="D4" s="31"/>
      <c r="E4" s="28"/>
    </row>
    <row r="5" spans="1:5" ht="15" customHeight="1" x14ac:dyDescent="0.25">
      <c r="A5" s="3" t="s">
        <v>294</v>
      </c>
      <c r="B5" s="3" t="s">
        <v>295</v>
      </c>
      <c r="C5" s="3" t="s">
        <v>296</v>
      </c>
      <c r="D5" s="3" t="s">
        <v>297</v>
      </c>
      <c r="E5" s="3" t="s">
        <v>126</v>
      </c>
    </row>
    <row r="6" spans="1:5" ht="15" customHeight="1" x14ac:dyDescent="0.25">
      <c r="A6" s="15" t="s">
        <v>298</v>
      </c>
      <c r="B6" s="16" t="s">
        <v>299</v>
      </c>
      <c r="C6" s="2"/>
      <c r="D6" s="17" t="s">
        <v>298</v>
      </c>
      <c r="E6" s="2"/>
    </row>
    <row r="7" spans="1:5" ht="15" customHeight="1" x14ac:dyDescent="0.25">
      <c r="A7" s="15" t="s">
        <v>300</v>
      </c>
      <c r="B7" s="16" t="s">
        <v>301</v>
      </c>
      <c r="C7" s="2"/>
      <c r="D7" s="17" t="s">
        <v>300</v>
      </c>
      <c r="E7" s="2"/>
    </row>
    <row r="8" spans="1:5" ht="15" customHeight="1" x14ac:dyDescent="0.25">
      <c r="A8" s="15" t="s">
        <v>302</v>
      </c>
      <c r="B8" s="16" t="s">
        <v>303</v>
      </c>
      <c r="C8" s="2"/>
      <c r="D8" s="17" t="s">
        <v>302</v>
      </c>
      <c r="E8" s="2"/>
    </row>
    <row r="9" spans="1:5" ht="15" customHeight="1" x14ac:dyDescent="0.25">
      <c r="A9" s="15" t="s">
        <v>304</v>
      </c>
      <c r="B9" s="16" t="s">
        <v>305</v>
      </c>
      <c r="C9" s="2"/>
      <c r="D9" s="17" t="s">
        <v>304</v>
      </c>
      <c r="E9" s="2"/>
    </row>
    <row r="10" spans="1:5" ht="15" customHeight="1" x14ac:dyDescent="0.25">
      <c r="A10" s="15" t="s">
        <v>306</v>
      </c>
      <c r="B10" s="16" t="s">
        <v>307</v>
      </c>
      <c r="C10" s="2"/>
      <c r="D10" s="17" t="s">
        <v>306</v>
      </c>
      <c r="E10" s="2"/>
    </row>
    <row r="11" spans="1:5" ht="15" customHeight="1" x14ac:dyDescent="0.25">
      <c r="A11" s="15" t="s">
        <v>308</v>
      </c>
      <c r="B11" s="16" t="s">
        <v>309</v>
      </c>
      <c r="C11" s="2"/>
      <c r="D11" s="17" t="s">
        <v>308</v>
      </c>
      <c r="E11" s="2"/>
    </row>
    <row r="12" spans="1:5" ht="15" customHeight="1" x14ac:dyDescent="0.25">
      <c r="A12" s="15"/>
      <c r="B12" s="16"/>
      <c r="C12" s="2"/>
      <c r="D12" s="17"/>
      <c r="E12" s="2"/>
    </row>
    <row r="13" spans="1:5" ht="15" customHeight="1" x14ac:dyDescent="0.25">
      <c r="A13" s="15"/>
      <c r="B13" s="16"/>
      <c r="C13" s="2"/>
      <c r="D13" s="17"/>
      <c r="E13" s="2"/>
    </row>
    <row r="15" spans="1:5" ht="15" customHeight="1" x14ac:dyDescent="0.25">
      <c r="A15" s="30" t="s">
        <v>310</v>
      </c>
      <c r="B15" s="31"/>
      <c r="C15" s="31"/>
      <c r="D15" s="31"/>
      <c r="E15" s="28"/>
    </row>
    <row r="16" spans="1:5" ht="30" customHeight="1" x14ac:dyDescent="0.25">
      <c r="A16" s="37" t="s">
        <v>311</v>
      </c>
      <c r="B16" s="31"/>
      <c r="C16" s="31"/>
      <c r="D16" s="31"/>
      <c r="E16" s="28"/>
    </row>
    <row r="17" spans="1:5" ht="15" customHeight="1" x14ac:dyDescent="0.25">
      <c r="A17" s="3" t="s">
        <v>312</v>
      </c>
      <c r="B17" s="3" t="s">
        <v>295</v>
      </c>
      <c r="C17" s="3" t="s">
        <v>313</v>
      </c>
      <c r="D17" s="3" t="s">
        <v>314</v>
      </c>
      <c r="E17" s="3" t="s">
        <v>261</v>
      </c>
    </row>
    <row r="18" spans="1:5" ht="15" customHeight="1" x14ac:dyDescent="0.25">
      <c r="A18" s="15" t="s">
        <v>315</v>
      </c>
      <c r="B18" s="16" t="s">
        <v>316</v>
      </c>
      <c r="C18" s="4" t="s">
        <v>317</v>
      </c>
      <c r="D18" s="4" t="s">
        <v>318</v>
      </c>
      <c r="E18" s="2"/>
    </row>
    <row r="19" spans="1:5" ht="15" customHeight="1" x14ac:dyDescent="0.25">
      <c r="A19" s="15" t="s">
        <v>319</v>
      </c>
      <c r="B19" s="16" t="s">
        <v>320</v>
      </c>
      <c r="C19" s="4" t="s">
        <v>321</v>
      </c>
      <c r="D19" s="4" t="s">
        <v>322</v>
      </c>
      <c r="E19" s="2"/>
    </row>
    <row r="20" spans="1:5" ht="15" customHeight="1" x14ac:dyDescent="0.25">
      <c r="A20" s="15" t="s">
        <v>323</v>
      </c>
      <c r="B20" s="16" t="s">
        <v>324</v>
      </c>
      <c r="C20" s="4" t="s">
        <v>325</v>
      </c>
      <c r="D20" s="4" t="s">
        <v>322</v>
      </c>
      <c r="E20" s="2"/>
    </row>
    <row r="21" spans="1:5" ht="15" customHeight="1" x14ac:dyDescent="0.25">
      <c r="A21" s="15" t="s">
        <v>326</v>
      </c>
      <c r="B21" s="16" t="s">
        <v>327</v>
      </c>
      <c r="C21" s="4" t="s">
        <v>328</v>
      </c>
      <c r="D21" s="4" t="s">
        <v>322</v>
      </c>
      <c r="E21" s="2"/>
    </row>
    <row r="22" spans="1:5" ht="15" customHeight="1" x14ac:dyDescent="0.25">
      <c r="A22" s="15" t="s">
        <v>329</v>
      </c>
      <c r="B22" s="16" t="s">
        <v>330</v>
      </c>
      <c r="C22" s="4" t="s">
        <v>331</v>
      </c>
      <c r="D22" s="4" t="s">
        <v>322</v>
      </c>
      <c r="E22" s="2"/>
    </row>
    <row r="23" spans="1:5" ht="15" customHeight="1" x14ac:dyDescent="0.25">
      <c r="A23" s="15"/>
      <c r="B23" s="16"/>
      <c r="C23" s="4"/>
      <c r="D23" s="4"/>
      <c r="E23" s="2"/>
    </row>
    <row r="24" spans="1:5" ht="15" customHeight="1" x14ac:dyDescent="0.25">
      <c r="A24" s="15"/>
      <c r="B24" s="16"/>
      <c r="C24" s="4"/>
      <c r="D24" s="4"/>
      <c r="E24" s="2"/>
    </row>
  </sheetData>
  <mergeCells count="5">
    <mergeCell ref="A4:E4"/>
    <mergeCell ref="A16:E16"/>
    <mergeCell ref="A15:E15"/>
    <mergeCell ref="A1:E1"/>
    <mergeCell ref="A3:E3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7"/>
  <sheetViews>
    <sheetView showGridLines="0" zoomScaleNormal="100" workbookViewId="0">
      <selection activeCell="H11" sqref="H11"/>
    </sheetView>
  </sheetViews>
  <sheetFormatPr defaultColWidth="8.5703125" defaultRowHeight="15" x14ac:dyDescent="0.25"/>
  <cols>
    <col min="1" max="1" width="6" customWidth="1"/>
    <col min="2" max="2" width="18" customWidth="1"/>
    <col min="3" max="3" width="42" customWidth="1"/>
    <col min="4" max="4" width="14" customWidth="1"/>
    <col min="5" max="5" width="16" customWidth="1"/>
    <col min="6" max="6" width="12" customWidth="1"/>
  </cols>
  <sheetData>
    <row r="1" spans="1:6" ht="25.5" customHeight="1" x14ac:dyDescent="0.25">
      <c r="A1" s="25" t="s">
        <v>332</v>
      </c>
      <c r="B1" s="26"/>
      <c r="C1" s="26"/>
      <c r="D1" s="26"/>
      <c r="E1" s="26"/>
      <c r="F1" s="26"/>
    </row>
    <row r="2" spans="1:6" x14ac:dyDescent="0.25">
      <c r="A2" t="s">
        <v>525</v>
      </c>
    </row>
    <row r="3" spans="1:6" x14ac:dyDescent="0.25">
      <c r="A3" t="s">
        <v>526</v>
      </c>
    </row>
    <row r="4" spans="1:6" ht="28.35" customHeight="1" x14ac:dyDescent="0.25">
      <c r="A4" s="3" t="s">
        <v>16</v>
      </c>
      <c r="B4" s="3" t="s">
        <v>333</v>
      </c>
      <c r="C4" s="3" t="s">
        <v>334</v>
      </c>
      <c r="D4" s="3" t="s">
        <v>335</v>
      </c>
      <c r="E4" s="3" t="s">
        <v>524</v>
      </c>
      <c r="F4" s="3" t="s">
        <v>126</v>
      </c>
    </row>
    <row r="5" spans="1:6" ht="15" customHeight="1" x14ac:dyDescent="0.25">
      <c r="A5" s="18">
        <v>1</v>
      </c>
      <c r="B5" s="15" t="s">
        <v>336</v>
      </c>
      <c r="C5" s="5" t="s">
        <v>337</v>
      </c>
      <c r="D5" s="2"/>
      <c r="E5" s="2"/>
      <c r="F5" s="2"/>
    </row>
    <row r="6" spans="1:6" ht="15" customHeight="1" x14ac:dyDescent="0.25">
      <c r="A6" s="19">
        <v>2</v>
      </c>
      <c r="B6" s="15" t="s">
        <v>338</v>
      </c>
      <c r="C6" s="20" t="s">
        <v>339</v>
      </c>
      <c r="D6" s="2"/>
      <c r="E6" s="2"/>
      <c r="F6" s="2"/>
    </row>
    <row r="7" spans="1:6" ht="15" customHeight="1" x14ac:dyDescent="0.25">
      <c r="A7" s="18">
        <v>3</v>
      </c>
      <c r="B7" s="15" t="s">
        <v>340</v>
      </c>
      <c r="C7" s="5" t="s">
        <v>341</v>
      </c>
      <c r="D7" s="2"/>
      <c r="E7" s="2"/>
      <c r="F7" s="2"/>
    </row>
    <row r="8" spans="1:6" ht="15" customHeight="1" x14ac:dyDescent="0.25">
      <c r="A8" s="19">
        <v>4</v>
      </c>
      <c r="B8" s="15" t="s">
        <v>342</v>
      </c>
      <c r="C8" s="20" t="s">
        <v>343</v>
      </c>
      <c r="D8" s="2"/>
      <c r="E8" s="2"/>
      <c r="F8" s="2"/>
    </row>
    <row r="9" spans="1:6" ht="15" customHeight="1" x14ac:dyDescent="0.25">
      <c r="A9" s="18">
        <v>5</v>
      </c>
      <c r="B9" s="15" t="s">
        <v>344</v>
      </c>
      <c r="C9" s="5" t="s">
        <v>345</v>
      </c>
      <c r="D9" s="2"/>
      <c r="E9" s="2"/>
      <c r="F9" s="2"/>
    </row>
    <row r="10" spans="1:6" ht="15" customHeight="1" x14ac:dyDescent="0.25">
      <c r="A10" s="19">
        <v>6</v>
      </c>
      <c r="B10" s="15" t="s">
        <v>346</v>
      </c>
      <c r="C10" s="20" t="s">
        <v>347</v>
      </c>
      <c r="D10" s="2"/>
      <c r="E10" s="2"/>
      <c r="F10" s="2"/>
    </row>
    <row r="11" spans="1:6" ht="15" customHeight="1" x14ac:dyDescent="0.25">
      <c r="A11" s="18">
        <v>7</v>
      </c>
      <c r="B11" s="15" t="s">
        <v>348</v>
      </c>
      <c r="C11" s="5" t="s">
        <v>349</v>
      </c>
      <c r="D11" s="2"/>
      <c r="E11" s="2"/>
      <c r="F11" s="2"/>
    </row>
    <row r="12" spans="1:6" ht="15" customHeight="1" x14ac:dyDescent="0.25">
      <c r="A12" s="19">
        <v>8</v>
      </c>
      <c r="B12" s="15" t="s">
        <v>350</v>
      </c>
      <c r="C12" s="20" t="s">
        <v>351</v>
      </c>
      <c r="D12" s="2"/>
      <c r="E12" s="2"/>
      <c r="F12" s="2"/>
    </row>
    <row r="13" spans="1:6" ht="15" customHeight="1" x14ac:dyDescent="0.25">
      <c r="A13" s="18">
        <v>9</v>
      </c>
      <c r="B13" s="15" t="s">
        <v>352</v>
      </c>
      <c r="C13" s="5" t="s">
        <v>353</v>
      </c>
      <c r="D13" s="2"/>
      <c r="E13" s="2"/>
      <c r="F13" s="2"/>
    </row>
    <row r="14" spans="1:6" ht="15" customHeight="1" x14ac:dyDescent="0.25">
      <c r="A14" s="19">
        <v>10</v>
      </c>
      <c r="B14" s="15" t="s">
        <v>354</v>
      </c>
      <c r="C14" s="20" t="s">
        <v>355</v>
      </c>
      <c r="D14" s="2"/>
      <c r="E14" s="2"/>
      <c r="F14" s="2"/>
    </row>
    <row r="15" spans="1:6" ht="15" customHeight="1" x14ac:dyDescent="0.25">
      <c r="A15" s="18">
        <v>11</v>
      </c>
      <c r="B15" s="15" t="s">
        <v>356</v>
      </c>
      <c r="C15" s="5" t="s">
        <v>357</v>
      </c>
      <c r="D15" s="2"/>
      <c r="E15" s="2"/>
      <c r="F15" s="2"/>
    </row>
    <row r="16" spans="1:6" ht="15" customHeight="1" x14ac:dyDescent="0.25">
      <c r="A16" s="19">
        <v>12</v>
      </c>
      <c r="B16" s="15" t="s">
        <v>358</v>
      </c>
      <c r="C16" s="20" t="s">
        <v>359</v>
      </c>
      <c r="D16" s="2"/>
      <c r="E16" s="2"/>
      <c r="F16" s="2"/>
    </row>
    <row r="17" spans="1:6" ht="15" customHeight="1" x14ac:dyDescent="0.25">
      <c r="A17" s="18">
        <v>13</v>
      </c>
      <c r="B17" s="15" t="s">
        <v>360</v>
      </c>
      <c r="C17" s="5" t="s">
        <v>361</v>
      </c>
      <c r="D17" s="2"/>
      <c r="E17" s="2"/>
      <c r="F17" s="2"/>
    </row>
    <row r="18" spans="1:6" ht="15" customHeight="1" x14ac:dyDescent="0.25">
      <c r="A18" s="19">
        <v>14</v>
      </c>
      <c r="B18" s="15" t="s">
        <v>362</v>
      </c>
      <c r="C18" s="20" t="s">
        <v>363</v>
      </c>
      <c r="D18" s="2"/>
      <c r="E18" s="2"/>
      <c r="F18" s="2"/>
    </row>
    <row r="19" spans="1:6" ht="15" customHeight="1" x14ac:dyDescent="0.25">
      <c r="A19" s="18">
        <v>15</v>
      </c>
      <c r="B19" s="15" t="s">
        <v>364</v>
      </c>
      <c r="C19" s="5" t="s">
        <v>365</v>
      </c>
      <c r="D19" s="2"/>
      <c r="E19" s="2"/>
      <c r="F19" s="2"/>
    </row>
    <row r="20" spans="1:6" ht="15" customHeight="1" x14ac:dyDescent="0.25">
      <c r="A20" s="19">
        <v>16</v>
      </c>
      <c r="B20" s="15" t="s">
        <v>366</v>
      </c>
      <c r="C20" s="20" t="s">
        <v>367</v>
      </c>
      <c r="D20" s="2"/>
      <c r="E20" s="2"/>
      <c r="F20" s="2"/>
    </row>
    <row r="21" spans="1:6" ht="15" customHeight="1" x14ac:dyDescent="0.25">
      <c r="A21" s="18">
        <v>17</v>
      </c>
      <c r="B21" s="15" t="s">
        <v>368</v>
      </c>
      <c r="C21" s="5" t="s">
        <v>369</v>
      </c>
      <c r="D21" s="2"/>
      <c r="E21" s="2"/>
      <c r="F21" s="2"/>
    </row>
    <row r="22" spans="1:6" ht="15" customHeight="1" x14ac:dyDescent="0.25">
      <c r="A22" s="19">
        <v>18</v>
      </c>
      <c r="B22" s="15" t="s">
        <v>370</v>
      </c>
      <c r="C22" s="20" t="s">
        <v>371</v>
      </c>
      <c r="D22" s="2"/>
      <c r="E22" s="2"/>
      <c r="F22" s="2"/>
    </row>
    <row r="23" spans="1:6" ht="15" customHeight="1" x14ac:dyDescent="0.25">
      <c r="A23" s="18">
        <v>19</v>
      </c>
      <c r="B23" s="15" t="s">
        <v>372</v>
      </c>
      <c r="C23" s="5" t="s">
        <v>373</v>
      </c>
      <c r="D23" s="2"/>
      <c r="E23" s="2"/>
      <c r="F23" s="2"/>
    </row>
    <row r="24" spans="1:6" ht="15" customHeight="1" x14ac:dyDescent="0.25">
      <c r="A24" s="19">
        <v>20</v>
      </c>
      <c r="B24" s="15" t="s">
        <v>374</v>
      </c>
      <c r="C24" s="20" t="s">
        <v>375</v>
      </c>
      <c r="D24" s="2"/>
      <c r="E24" s="2"/>
      <c r="F24" s="2"/>
    </row>
    <row r="25" spans="1:6" ht="15" customHeight="1" x14ac:dyDescent="0.25">
      <c r="A25" s="18">
        <v>21</v>
      </c>
      <c r="B25" s="15" t="s">
        <v>376</v>
      </c>
      <c r="C25" s="5" t="s">
        <v>377</v>
      </c>
      <c r="D25" s="2"/>
      <c r="E25" s="2"/>
      <c r="F25" s="2"/>
    </row>
    <row r="26" spans="1:6" ht="15" customHeight="1" x14ac:dyDescent="0.25">
      <c r="A26" s="19">
        <v>22</v>
      </c>
      <c r="B26" s="15" t="s">
        <v>378</v>
      </c>
      <c r="C26" s="20" t="s">
        <v>379</v>
      </c>
      <c r="D26" s="2"/>
      <c r="E26" s="2"/>
      <c r="F26" s="2"/>
    </row>
    <row r="27" spans="1:6" ht="15" customHeight="1" x14ac:dyDescent="0.25">
      <c r="A27" s="18">
        <v>23</v>
      </c>
      <c r="B27" s="15" t="s">
        <v>380</v>
      </c>
      <c r="C27" s="5" t="s">
        <v>381</v>
      </c>
      <c r="D27" s="2"/>
      <c r="E27" s="2"/>
      <c r="F27" s="2"/>
    </row>
    <row r="28" spans="1:6" ht="15" customHeight="1" x14ac:dyDescent="0.25">
      <c r="A28" s="19">
        <v>24</v>
      </c>
      <c r="B28" s="15" t="s">
        <v>382</v>
      </c>
      <c r="C28" s="20" t="s">
        <v>383</v>
      </c>
      <c r="D28" s="2"/>
      <c r="E28" s="2"/>
      <c r="F28" s="2"/>
    </row>
    <row r="29" spans="1:6" ht="15" customHeight="1" x14ac:dyDescent="0.25">
      <c r="A29" s="18">
        <v>25</v>
      </c>
      <c r="B29" s="15" t="s">
        <v>384</v>
      </c>
      <c r="C29" s="5" t="s">
        <v>385</v>
      </c>
      <c r="D29" s="2"/>
      <c r="E29" s="2"/>
      <c r="F29" s="2"/>
    </row>
    <row r="30" spans="1:6" ht="15" customHeight="1" x14ac:dyDescent="0.25">
      <c r="A30" s="19">
        <v>26</v>
      </c>
      <c r="B30" s="15" t="s">
        <v>386</v>
      </c>
      <c r="C30" s="20" t="s">
        <v>387</v>
      </c>
      <c r="D30" s="2"/>
      <c r="E30" s="2"/>
      <c r="F30" s="2"/>
    </row>
    <row r="31" spans="1:6" ht="15" customHeight="1" x14ac:dyDescent="0.25">
      <c r="A31" s="18">
        <v>27</v>
      </c>
      <c r="B31" s="15" t="s">
        <v>388</v>
      </c>
      <c r="C31" s="5" t="s">
        <v>389</v>
      </c>
      <c r="D31" s="2"/>
      <c r="E31" s="2"/>
      <c r="F31" s="2"/>
    </row>
    <row r="32" spans="1:6" ht="15" customHeight="1" x14ac:dyDescent="0.25">
      <c r="A32" s="19">
        <v>28</v>
      </c>
      <c r="B32" s="15" t="s">
        <v>390</v>
      </c>
      <c r="C32" s="20" t="s">
        <v>391</v>
      </c>
      <c r="D32" s="2"/>
      <c r="E32" s="2"/>
      <c r="F32" s="2"/>
    </row>
    <row r="33" spans="1:6" ht="15" customHeight="1" x14ac:dyDescent="0.25">
      <c r="A33" s="18">
        <v>29</v>
      </c>
      <c r="B33" s="15" t="s">
        <v>392</v>
      </c>
      <c r="C33" s="5" t="s">
        <v>393</v>
      </c>
      <c r="D33" s="2"/>
      <c r="E33" s="2"/>
      <c r="F33" s="2"/>
    </row>
    <row r="34" spans="1:6" ht="15" customHeight="1" x14ac:dyDescent="0.25">
      <c r="A34" s="19">
        <v>30</v>
      </c>
      <c r="B34" s="15" t="s">
        <v>394</v>
      </c>
      <c r="C34" s="20" t="s">
        <v>395</v>
      </c>
      <c r="D34" s="2"/>
      <c r="E34" s="2"/>
      <c r="F34" s="2"/>
    </row>
    <row r="35" spans="1:6" ht="15" customHeight="1" x14ac:dyDescent="0.25">
      <c r="A35" s="18">
        <v>31</v>
      </c>
      <c r="B35" s="15" t="s">
        <v>396</v>
      </c>
      <c r="C35" s="5" t="s">
        <v>397</v>
      </c>
      <c r="D35" s="2"/>
      <c r="E35" s="2"/>
      <c r="F35" s="2"/>
    </row>
    <row r="36" spans="1:6" ht="15" customHeight="1" x14ac:dyDescent="0.25">
      <c r="A36" s="19">
        <v>32</v>
      </c>
      <c r="B36" s="15" t="s">
        <v>398</v>
      </c>
      <c r="C36" s="20" t="s">
        <v>399</v>
      </c>
      <c r="D36" s="2"/>
      <c r="E36" s="2"/>
      <c r="F36" s="2"/>
    </row>
    <row r="37" spans="1:6" ht="15" customHeight="1" x14ac:dyDescent="0.25">
      <c r="A37" s="18">
        <v>33</v>
      </c>
      <c r="B37" s="15" t="s">
        <v>400</v>
      </c>
      <c r="C37" s="5" t="s">
        <v>401</v>
      </c>
      <c r="D37" s="2"/>
      <c r="E37" s="2"/>
      <c r="F37" s="2"/>
    </row>
    <row r="38" spans="1:6" ht="15" customHeight="1" x14ac:dyDescent="0.25">
      <c r="A38" s="19">
        <v>34</v>
      </c>
      <c r="B38" s="15" t="s">
        <v>402</v>
      </c>
      <c r="C38" s="20" t="s">
        <v>403</v>
      </c>
      <c r="D38" s="2"/>
      <c r="E38" s="2"/>
      <c r="F38" s="2"/>
    </row>
    <row r="39" spans="1:6" ht="15" customHeight="1" x14ac:dyDescent="0.25">
      <c r="A39" s="18">
        <v>35</v>
      </c>
      <c r="B39" s="15" t="s">
        <v>404</v>
      </c>
      <c r="C39" s="5" t="s">
        <v>405</v>
      </c>
      <c r="D39" s="2"/>
      <c r="E39" s="2"/>
      <c r="F39" s="2"/>
    </row>
    <row r="40" spans="1:6" ht="15" customHeight="1" x14ac:dyDescent="0.25">
      <c r="A40" s="19">
        <v>36</v>
      </c>
      <c r="B40" s="15" t="s">
        <v>406</v>
      </c>
      <c r="C40" s="20" t="s">
        <v>407</v>
      </c>
      <c r="D40" s="2"/>
      <c r="E40" s="2"/>
      <c r="F40" s="2"/>
    </row>
    <row r="41" spans="1:6" ht="15" customHeight="1" x14ac:dyDescent="0.25">
      <c r="A41" s="18">
        <v>37</v>
      </c>
      <c r="B41" s="15" t="s">
        <v>408</v>
      </c>
      <c r="C41" s="5" t="s">
        <v>409</v>
      </c>
      <c r="D41" s="2"/>
      <c r="E41" s="2"/>
      <c r="F41" s="2"/>
    </row>
    <row r="42" spans="1:6" ht="15" customHeight="1" x14ac:dyDescent="0.25">
      <c r="A42" s="19">
        <v>38</v>
      </c>
      <c r="B42" s="15" t="s">
        <v>410</v>
      </c>
      <c r="C42" s="20" t="s">
        <v>411</v>
      </c>
      <c r="D42" s="2"/>
      <c r="E42" s="2"/>
      <c r="F42" s="2"/>
    </row>
    <row r="43" spans="1:6" ht="15" customHeight="1" x14ac:dyDescent="0.25">
      <c r="A43" s="18">
        <v>39</v>
      </c>
      <c r="B43" s="15" t="s">
        <v>412</v>
      </c>
      <c r="C43" s="5" t="s">
        <v>413</v>
      </c>
      <c r="D43" s="2"/>
      <c r="E43" s="2"/>
      <c r="F43" s="2"/>
    </row>
    <row r="44" spans="1:6" ht="15" customHeight="1" x14ac:dyDescent="0.25">
      <c r="A44" s="19">
        <v>40</v>
      </c>
      <c r="B44" s="15" t="s">
        <v>414</v>
      </c>
      <c r="C44" s="20" t="s">
        <v>415</v>
      </c>
      <c r="D44" s="2"/>
      <c r="E44" s="2"/>
      <c r="F44" s="2"/>
    </row>
    <row r="45" spans="1:6" ht="15" customHeight="1" x14ac:dyDescent="0.25">
      <c r="A45" s="18">
        <v>41</v>
      </c>
      <c r="B45" s="15" t="s">
        <v>416</v>
      </c>
      <c r="C45" s="5" t="s">
        <v>417</v>
      </c>
      <c r="D45" s="2"/>
      <c r="E45" s="2"/>
      <c r="F45" s="2"/>
    </row>
    <row r="46" spans="1:6" ht="15" customHeight="1" x14ac:dyDescent="0.25">
      <c r="A46" s="19">
        <v>42</v>
      </c>
      <c r="B46" s="15" t="s">
        <v>418</v>
      </c>
      <c r="C46" s="20" t="s">
        <v>419</v>
      </c>
      <c r="D46" s="2"/>
      <c r="E46" s="2"/>
      <c r="F46" s="2"/>
    </row>
    <row r="47" spans="1:6" ht="15" customHeight="1" x14ac:dyDescent="0.25">
      <c r="A47" s="18">
        <v>43</v>
      </c>
      <c r="B47" s="15" t="s">
        <v>420</v>
      </c>
      <c r="C47" s="5" t="s">
        <v>421</v>
      </c>
      <c r="D47" s="2"/>
      <c r="E47" s="2"/>
      <c r="F47" s="2"/>
    </row>
    <row r="48" spans="1:6" ht="15" customHeight="1" x14ac:dyDescent="0.25">
      <c r="A48" s="19">
        <v>44</v>
      </c>
      <c r="B48" s="15" t="s">
        <v>422</v>
      </c>
      <c r="C48" s="20" t="s">
        <v>423</v>
      </c>
      <c r="D48" s="2"/>
      <c r="E48" s="2"/>
      <c r="F48" s="2"/>
    </row>
    <row r="49" spans="1:6" ht="15" customHeight="1" x14ac:dyDescent="0.25">
      <c r="A49" s="18">
        <v>45</v>
      </c>
      <c r="B49" s="15" t="s">
        <v>424</v>
      </c>
      <c r="C49" s="5" t="s">
        <v>425</v>
      </c>
      <c r="D49" s="2"/>
      <c r="E49" s="2"/>
      <c r="F49" s="2"/>
    </row>
    <row r="50" spans="1:6" ht="15" customHeight="1" x14ac:dyDescent="0.25">
      <c r="A50" s="19">
        <v>46</v>
      </c>
      <c r="B50" s="15" t="s">
        <v>426</v>
      </c>
      <c r="C50" s="20" t="s">
        <v>427</v>
      </c>
      <c r="D50" s="2"/>
      <c r="E50" s="2"/>
      <c r="F50" s="2"/>
    </row>
    <row r="51" spans="1:6" ht="15" customHeight="1" x14ac:dyDescent="0.25">
      <c r="A51" s="18">
        <v>47</v>
      </c>
      <c r="B51" s="15" t="s">
        <v>428</v>
      </c>
      <c r="C51" s="5" t="s">
        <v>429</v>
      </c>
      <c r="D51" s="2"/>
      <c r="E51" s="2"/>
      <c r="F51" s="2"/>
    </row>
    <row r="52" spans="1:6" ht="15" customHeight="1" x14ac:dyDescent="0.25">
      <c r="A52" s="18"/>
      <c r="B52" s="15"/>
      <c r="C52" s="5"/>
      <c r="D52" s="2"/>
      <c r="E52" s="2"/>
      <c r="F52" s="2"/>
    </row>
    <row r="53" spans="1:6" ht="15" customHeight="1" x14ac:dyDescent="0.25">
      <c r="A53" s="18"/>
      <c r="B53" s="15"/>
      <c r="C53" s="5"/>
      <c r="D53" s="2"/>
      <c r="E53" s="2"/>
      <c r="F53" s="2"/>
    </row>
    <row r="54" spans="1:6" ht="15" customHeight="1" x14ac:dyDescent="0.25">
      <c r="A54" s="18"/>
      <c r="B54" s="15"/>
      <c r="C54" s="5"/>
      <c r="D54" s="2"/>
      <c r="E54" s="2"/>
      <c r="F54" s="2"/>
    </row>
    <row r="55" spans="1:6" ht="15" customHeight="1" x14ac:dyDescent="0.25">
      <c r="C55" s="21"/>
    </row>
    <row r="56" spans="1:6" ht="15" customHeight="1" x14ac:dyDescent="0.25">
      <c r="C56" s="21"/>
    </row>
    <row r="57" spans="1:6" ht="15" customHeight="1" x14ac:dyDescent="0.25">
      <c r="C57" s="21"/>
    </row>
    <row r="58" spans="1:6" ht="15" customHeight="1" x14ac:dyDescent="0.25">
      <c r="C58" s="21"/>
    </row>
    <row r="59" spans="1:6" ht="15" customHeight="1" x14ac:dyDescent="0.25">
      <c r="C59" s="21"/>
    </row>
    <row r="60" spans="1:6" ht="15" customHeight="1" x14ac:dyDescent="0.25">
      <c r="C60" s="21"/>
    </row>
    <row r="61" spans="1:6" ht="15" customHeight="1" x14ac:dyDescent="0.25">
      <c r="C61" s="21"/>
    </row>
    <row r="62" spans="1:6" ht="15" customHeight="1" x14ac:dyDescent="0.25">
      <c r="C62" s="21"/>
    </row>
    <row r="63" spans="1:6" ht="15" customHeight="1" x14ac:dyDescent="0.25">
      <c r="C63" s="21"/>
    </row>
    <row r="64" spans="1:6" ht="15" customHeight="1" x14ac:dyDescent="0.25">
      <c r="C64" s="21"/>
    </row>
    <row r="65" spans="3:3" ht="15" customHeight="1" x14ac:dyDescent="0.25">
      <c r="C65" s="21"/>
    </row>
    <row r="66" spans="3:3" ht="15" customHeight="1" x14ac:dyDescent="0.25">
      <c r="C66" s="21"/>
    </row>
    <row r="67" spans="3:3" ht="15" customHeight="1" x14ac:dyDescent="0.25">
      <c r="C67" s="21"/>
    </row>
  </sheetData>
  <mergeCells count="1">
    <mergeCell ref="A1:F1"/>
  </mergeCells>
  <conditionalFormatting sqref="F1:F204">
    <cfRule type="cellIs" dxfId="3" priority="2" operator="equal">
      <formula>"PASS"</formula>
    </cfRule>
    <cfRule type="cellIs" dxfId="2" priority="3" operator="equal">
      <formula>"FAIL"</formula>
    </cfRule>
  </conditionalFormatting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6"/>
  <sheetViews>
    <sheetView showGridLines="0" tabSelected="1" zoomScaleNormal="100" workbookViewId="0">
      <selection activeCell="I8" sqref="I8"/>
    </sheetView>
  </sheetViews>
  <sheetFormatPr defaultColWidth="8.5703125" defaultRowHeight="15" x14ac:dyDescent="0.25"/>
  <cols>
    <col min="1" max="1" width="12" customWidth="1"/>
    <col min="2" max="2" width="38" customWidth="1"/>
    <col min="3" max="4" width="14" customWidth="1"/>
    <col min="5" max="5" width="12" customWidth="1"/>
    <col min="6" max="6" width="14" customWidth="1"/>
    <col min="7" max="7" width="10" customWidth="1"/>
  </cols>
  <sheetData>
    <row r="1" spans="1:7" ht="25.5" customHeight="1" x14ac:dyDescent="0.25">
      <c r="A1" s="25" t="s">
        <v>430</v>
      </c>
      <c r="B1" s="26"/>
      <c r="C1" s="26"/>
      <c r="D1" s="26"/>
      <c r="E1" s="26"/>
      <c r="F1" s="26"/>
      <c r="G1" s="26"/>
    </row>
    <row r="2" spans="1:7" ht="22.35" customHeight="1" x14ac:dyDescent="0.25">
      <c r="A2" s="37" t="s">
        <v>431</v>
      </c>
      <c r="B2" s="31"/>
      <c r="C2" s="31"/>
      <c r="D2" s="31"/>
      <c r="E2" s="31"/>
      <c r="F2" s="31"/>
      <c r="G2" s="28"/>
    </row>
    <row r="3" spans="1:7" ht="22.35" customHeight="1" x14ac:dyDescent="0.25">
      <c r="A3" s="37" t="s">
        <v>527</v>
      </c>
      <c r="B3" s="31"/>
      <c r="C3" s="31"/>
      <c r="D3" s="31"/>
      <c r="E3" s="31"/>
      <c r="F3" s="31"/>
      <c r="G3" s="28"/>
    </row>
    <row r="4" spans="1:7" ht="41.85" customHeight="1" x14ac:dyDescent="0.25">
      <c r="A4" s="3" t="s">
        <v>432</v>
      </c>
      <c r="B4" s="3" t="s">
        <v>334</v>
      </c>
      <c r="C4" s="3" t="s">
        <v>433</v>
      </c>
      <c r="D4" s="3" t="s">
        <v>434</v>
      </c>
      <c r="E4" s="3" t="s">
        <v>435</v>
      </c>
      <c r="F4" s="3" t="s">
        <v>436</v>
      </c>
      <c r="G4" s="3" t="s">
        <v>126</v>
      </c>
    </row>
    <row r="5" spans="1:7" ht="16.350000000000001" customHeight="1" x14ac:dyDescent="0.25">
      <c r="A5" s="15" t="s">
        <v>437</v>
      </c>
      <c r="B5" s="5" t="s">
        <v>438</v>
      </c>
      <c r="C5" s="2"/>
      <c r="D5" s="2"/>
      <c r="E5" s="10" t="str">
        <f t="shared" ref="E5:E40" si="0">IFERROR(IF(OR(C5="",D5=""),"",(D5-C5)/C5*100),"—")</f>
        <v/>
      </c>
      <c r="F5" s="2"/>
      <c r="G5" s="13" t="str">
        <f t="shared" ref="G5:G40" si="1">IFERROR(IF(AND(C5="",D5=""),"—",IF(AND(ISNUMBER(E5),ABS(E5)&lt;=TolPickup_pct),"PASS","FAIL")),"—")</f>
        <v>—</v>
      </c>
    </row>
    <row r="6" spans="1:7" ht="16.350000000000001" customHeight="1" x14ac:dyDescent="0.25">
      <c r="A6" s="15" t="s">
        <v>338</v>
      </c>
      <c r="B6" s="20" t="s">
        <v>439</v>
      </c>
      <c r="C6" s="2"/>
      <c r="D6" s="2"/>
      <c r="E6" s="10" t="str">
        <f t="shared" si="0"/>
        <v/>
      </c>
      <c r="F6" s="2"/>
      <c r="G6" s="13" t="str">
        <f t="shared" si="1"/>
        <v>—</v>
      </c>
    </row>
    <row r="7" spans="1:7" ht="16.350000000000001" customHeight="1" x14ac:dyDescent="0.25">
      <c r="A7" s="15" t="s">
        <v>344</v>
      </c>
      <c r="B7" s="5" t="s">
        <v>440</v>
      </c>
      <c r="C7" s="2"/>
      <c r="D7" s="2"/>
      <c r="E7" s="10" t="str">
        <f t="shared" si="0"/>
        <v/>
      </c>
      <c r="F7" s="2"/>
      <c r="G7" s="13" t="str">
        <f t="shared" si="1"/>
        <v>—</v>
      </c>
    </row>
    <row r="8" spans="1:7" ht="16.350000000000001" customHeight="1" x14ac:dyDescent="0.25">
      <c r="A8" s="15" t="s">
        <v>346</v>
      </c>
      <c r="B8" s="20" t="s">
        <v>441</v>
      </c>
      <c r="C8" s="2"/>
      <c r="D8" s="2"/>
      <c r="E8" s="10" t="str">
        <f t="shared" si="0"/>
        <v/>
      </c>
      <c r="F8" s="2"/>
      <c r="G8" s="13" t="str">
        <f t="shared" si="1"/>
        <v>—</v>
      </c>
    </row>
    <row r="9" spans="1:7" ht="16.350000000000001" customHeight="1" x14ac:dyDescent="0.25">
      <c r="A9" s="15" t="s">
        <v>348</v>
      </c>
      <c r="B9" s="5" t="s">
        <v>442</v>
      </c>
      <c r="C9" s="2"/>
      <c r="D9" s="2"/>
      <c r="E9" s="10" t="str">
        <f t="shared" si="0"/>
        <v/>
      </c>
      <c r="F9" s="2"/>
      <c r="G9" s="13" t="str">
        <f t="shared" si="1"/>
        <v>—</v>
      </c>
    </row>
    <row r="10" spans="1:7" ht="16.350000000000001" customHeight="1" x14ac:dyDescent="0.25">
      <c r="A10" s="15" t="s">
        <v>350</v>
      </c>
      <c r="B10" s="20" t="s">
        <v>443</v>
      </c>
      <c r="C10" s="2"/>
      <c r="D10" s="2"/>
      <c r="E10" s="10" t="str">
        <f t="shared" si="0"/>
        <v/>
      </c>
      <c r="F10" s="2"/>
      <c r="G10" s="13" t="str">
        <f t="shared" si="1"/>
        <v>—</v>
      </c>
    </row>
    <row r="11" spans="1:7" ht="16.350000000000001" customHeight="1" x14ac:dyDescent="0.25">
      <c r="A11" s="15" t="s">
        <v>354</v>
      </c>
      <c r="B11" s="5" t="s">
        <v>444</v>
      </c>
      <c r="C11" s="2"/>
      <c r="D11" s="2"/>
      <c r="E11" s="10" t="str">
        <f t="shared" si="0"/>
        <v/>
      </c>
      <c r="F11" s="2"/>
      <c r="G11" s="13" t="str">
        <f t="shared" si="1"/>
        <v>—</v>
      </c>
    </row>
    <row r="12" spans="1:7" ht="16.350000000000001" customHeight="1" x14ac:dyDescent="0.25">
      <c r="A12" s="15" t="s">
        <v>356</v>
      </c>
      <c r="B12" s="20" t="s">
        <v>445</v>
      </c>
      <c r="C12" s="2"/>
      <c r="D12" s="2"/>
      <c r="E12" s="10" t="str">
        <f t="shared" si="0"/>
        <v/>
      </c>
      <c r="F12" s="2"/>
      <c r="G12" s="13" t="str">
        <f t="shared" si="1"/>
        <v>—</v>
      </c>
    </row>
    <row r="13" spans="1:7" ht="16.350000000000001" customHeight="1" x14ac:dyDescent="0.25">
      <c r="A13" s="15" t="s">
        <v>358</v>
      </c>
      <c r="B13" s="5" t="s">
        <v>446</v>
      </c>
      <c r="C13" s="2"/>
      <c r="D13" s="2"/>
      <c r="E13" s="10" t="str">
        <f t="shared" si="0"/>
        <v/>
      </c>
      <c r="F13" s="2"/>
      <c r="G13" s="13" t="str">
        <f t="shared" si="1"/>
        <v>—</v>
      </c>
    </row>
    <row r="14" spans="1:7" ht="16.350000000000001" customHeight="1" x14ac:dyDescent="0.25">
      <c r="A14" s="15" t="s">
        <v>362</v>
      </c>
      <c r="B14" s="20" t="s">
        <v>447</v>
      </c>
      <c r="C14" s="2"/>
      <c r="D14" s="2"/>
      <c r="E14" s="10" t="str">
        <f t="shared" si="0"/>
        <v/>
      </c>
      <c r="F14" s="2"/>
      <c r="G14" s="13" t="str">
        <f t="shared" si="1"/>
        <v>—</v>
      </c>
    </row>
    <row r="15" spans="1:7" ht="16.350000000000001" customHeight="1" x14ac:dyDescent="0.25">
      <c r="A15" s="15" t="s">
        <v>364</v>
      </c>
      <c r="B15" s="5" t="s">
        <v>448</v>
      </c>
      <c r="C15" s="2"/>
      <c r="D15" s="2"/>
      <c r="E15" s="10" t="str">
        <f t="shared" si="0"/>
        <v/>
      </c>
      <c r="F15" s="2"/>
      <c r="G15" s="13" t="str">
        <f t="shared" si="1"/>
        <v>—</v>
      </c>
    </row>
    <row r="16" spans="1:7" ht="16.350000000000001" customHeight="1" x14ac:dyDescent="0.25">
      <c r="A16" s="15" t="s">
        <v>368</v>
      </c>
      <c r="B16" s="20" t="s">
        <v>449</v>
      </c>
      <c r="C16" s="2"/>
      <c r="D16" s="2"/>
      <c r="E16" s="10" t="str">
        <f t="shared" si="0"/>
        <v/>
      </c>
      <c r="F16" s="2"/>
      <c r="G16" s="13" t="str">
        <f t="shared" si="1"/>
        <v>—</v>
      </c>
    </row>
    <row r="17" spans="1:7" ht="16.350000000000001" customHeight="1" x14ac:dyDescent="0.25">
      <c r="A17" s="15" t="s">
        <v>370</v>
      </c>
      <c r="B17" s="5" t="s">
        <v>450</v>
      </c>
      <c r="C17" s="2"/>
      <c r="D17" s="2"/>
      <c r="E17" s="10" t="str">
        <f t="shared" si="0"/>
        <v/>
      </c>
      <c r="F17" s="2"/>
      <c r="G17" s="13" t="str">
        <f t="shared" si="1"/>
        <v>—</v>
      </c>
    </row>
    <row r="18" spans="1:7" ht="16.350000000000001" customHeight="1" x14ac:dyDescent="0.25">
      <c r="A18" s="15" t="s">
        <v>372</v>
      </c>
      <c r="B18" s="20" t="s">
        <v>451</v>
      </c>
      <c r="C18" s="2"/>
      <c r="D18" s="2"/>
      <c r="E18" s="10" t="str">
        <f t="shared" si="0"/>
        <v/>
      </c>
      <c r="F18" s="2"/>
      <c r="G18" s="13" t="str">
        <f t="shared" si="1"/>
        <v>—</v>
      </c>
    </row>
    <row r="19" spans="1:7" ht="16.350000000000001" customHeight="1" x14ac:dyDescent="0.25">
      <c r="A19" s="15" t="s">
        <v>374</v>
      </c>
      <c r="B19" s="5" t="s">
        <v>452</v>
      </c>
      <c r="C19" s="2"/>
      <c r="D19" s="2"/>
      <c r="E19" s="10" t="str">
        <f t="shared" si="0"/>
        <v/>
      </c>
      <c r="F19" s="2"/>
      <c r="G19" s="13" t="str">
        <f t="shared" si="1"/>
        <v>—</v>
      </c>
    </row>
    <row r="20" spans="1:7" ht="16.350000000000001" customHeight="1" x14ac:dyDescent="0.25">
      <c r="A20" s="15" t="s">
        <v>376</v>
      </c>
      <c r="B20" s="20" t="s">
        <v>453</v>
      </c>
      <c r="C20" s="2"/>
      <c r="D20" s="2"/>
      <c r="E20" s="10" t="str">
        <f t="shared" si="0"/>
        <v/>
      </c>
      <c r="F20" s="2"/>
      <c r="G20" s="13" t="str">
        <f t="shared" si="1"/>
        <v>—</v>
      </c>
    </row>
    <row r="21" spans="1:7" ht="16.350000000000001" customHeight="1" x14ac:dyDescent="0.25">
      <c r="A21" s="15" t="s">
        <v>378</v>
      </c>
      <c r="B21" s="5" t="s">
        <v>454</v>
      </c>
      <c r="C21" s="2"/>
      <c r="D21" s="2"/>
      <c r="E21" s="10" t="str">
        <f t="shared" si="0"/>
        <v/>
      </c>
      <c r="F21" s="2"/>
      <c r="G21" s="13" t="str">
        <f t="shared" si="1"/>
        <v>—</v>
      </c>
    </row>
    <row r="22" spans="1:7" ht="16.350000000000001" customHeight="1" x14ac:dyDescent="0.25">
      <c r="A22" s="15" t="s">
        <v>380</v>
      </c>
      <c r="B22" s="20" t="s">
        <v>455</v>
      </c>
      <c r="C22" s="2"/>
      <c r="D22" s="2"/>
      <c r="E22" s="10" t="str">
        <f t="shared" si="0"/>
        <v/>
      </c>
      <c r="F22" s="2"/>
      <c r="G22" s="13" t="str">
        <f t="shared" si="1"/>
        <v>—</v>
      </c>
    </row>
    <row r="23" spans="1:7" ht="16.350000000000001" customHeight="1" x14ac:dyDescent="0.25">
      <c r="A23" s="15" t="s">
        <v>382</v>
      </c>
      <c r="B23" s="5" t="s">
        <v>456</v>
      </c>
      <c r="C23" s="2"/>
      <c r="D23" s="2"/>
      <c r="E23" s="10" t="str">
        <f t="shared" si="0"/>
        <v/>
      </c>
      <c r="F23" s="2"/>
      <c r="G23" s="13" t="str">
        <f t="shared" si="1"/>
        <v>—</v>
      </c>
    </row>
    <row r="24" spans="1:7" ht="16.350000000000001" customHeight="1" x14ac:dyDescent="0.25">
      <c r="A24" s="15" t="s">
        <v>384</v>
      </c>
      <c r="B24" s="20" t="s">
        <v>457</v>
      </c>
      <c r="C24" s="2"/>
      <c r="D24" s="2"/>
      <c r="E24" s="10" t="str">
        <f t="shared" si="0"/>
        <v/>
      </c>
      <c r="F24" s="2"/>
      <c r="G24" s="13" t="str">
        <f t="shared" si="1"/>
        <v>—</v>
      </c>
    </row>
    <row r="25" spans="1:7" ht="16.350000000000001" customHeight="1" x14ac:dyDescent="0.25">
      <c r="A25" s="15" t="s">
        <v>386</v>
      </c>
      <c r="B25" s="5" t="s">
        <v>458</v>
      </c>
      <c r="C25" s="2"/>
      <c r="D25" s="2"/>
      <c r="E25" s="10" t="str">
        <f t="shared" si="0"/>
        <v/>
      </c>
      <c r="F25" s="2"/>
      <c r="G25" s="13" t="str">
        <f t="shared" si="1"/>
        <v>—</v>
      </c>
    </row>
    <row r="26" spans="1:7" ht="16.350000000000001" customHeight="1" x14ac:dyDescent="0.25">
      <c r="A26" s="15" t="s">
        <v>388</v>
      </c>
      <c r="B26" s="20" t="s">
        <v>459</v>
      </c>
      <c r="C26" s="2"/>
      <c r="D26" s="2"/>
      <c r="E26" s="10" t="str">
        <f t="shared" si="0"/>
        <v/>
      </c>
      <c r="F26" s="2"/>
      <c r="G26" s="13" t="str">
        <f t="shared" si="1"/>
        <v>—</v>
      </c>
    </row>
    <row r="27" spans="1:7" ht="16.350000000000001" customHeight="1" x14ac:dyDescent="0.25">
      <c r="A27" s="15" t="s">
        <v>390</v>
      </c>
      <c r="B27" s="5" t="s">
        <v>460</v>
      </c>
      <c r="C27" s="2"/>
      <c r="D27" s="2"/>
      <c r="E27" s="10" t="str">
        <f t="shared" si="0"/>
        <v/>
      </c>
      <c r="F27" s="2"/>
      <c r="G27" s="13" t="str">
        <f t="shared" si="1"/>
        <v>—</v>
      </c>
    </row>
    <row r="28" spans="1:7" ht="16.350000000000001" customHeight="1" x14ac:dyDescent="0.25">
      <c r="A28" s="15" t="s">
        <v>392</v>
      </c>
      <c r="B28" s="20" t="s">
        <v>461</v>
      </c>
      <c r="C28" s="2"/>
      <c r="D28" s="2"/>
      <c r="E28" s="10" t="str">
        <f t="shared" si="0"/>
        <v/>
      </c>
      <c r="F28" s="2"/>
      <c r="G28" s="13" t="str">
        <f t="shared" si="1"/>
        <v>—</v>
      </c>
    </row>
    <row r="29" spans="1:7" ht="16.350000000000001" customHeight="1" x14ac:dyDescent="0.25">
      <c r="A29" s="15" t="s">
        <v>394</v>
      </c>
      <c r="B29" s="5" t="s">
        <v>462</v>
      </c>
      <c r="C29" s="2"/>
      <c r="D29" s="2"/>
      <c r="E29" s="10" t="str">
        <f t="shared" si="0"/>
        <v/>
      </c>
      <c r="F29" s="2"/>
      <c r="G29" s="13" t="str">
        <f t="shared" si="1"/>
        <v>—</v>
      </c>
    </row>
    <row r="30" spans="1:7" ht="16.350000000000001" customHeight="1" x14ac:dyDescent="0.25">
      <c r="A30" s="15" t="s">
        <v>396</v>
      </c>
      <c r="B30" s="20" t="s">
        <v>463</v>
      </c>
      <c r="C30" s="2"/>
      <c r="D30" s="2"/>
      <c r="E30" s="10" t="str">
        <f t="shared" si="0"/>
        <v/>
      </c>
      <c r="F30" s="2"/>
      <c r="G30" s="13" t="str">
        <f t="shared" si="1"/>
        <v>—</v>
      </c>
    </row>
    <row r="31" spans="1:7" ht="16.350000000000001" customHeight="1" x14ac:dyDescent="0.25">
      <c r="A31" s="15" t="s">
        <v>398</v>
      </c>
      <c r="B31" s="5" t="s">
        <v>464</v>
      </c>
      <c r="C31" s="2"/>
      <c r="D31" s="2"/>
      <c r="E31" s="10" t="str">
        <f t="shared" si="0"/>
        <v/>
      </c>
      <c r="F31" s="2"/>
      <c r="G31" s="13" t="str">
        <f t="shared" si="1"/>
        <v>—</v>
      </c>
    </row>
    <row r="32" spans="1:7" ht="16.350000000000001" customHeight="1" x14ac:dyDescent="0.25">
      <c r="A32" s="15" t="s">
        <v>402</v>
      </c>
      <c r="B32" s="20" t="s">
        <v>465</v>
      </c>
      <c r="C32" s="2"/>
      <c r="D32" s="2"/>
      <c r="E32" s="10" t="str">
        <f t="shared" si="0"/>
        <v/>
      </c>
      <c r="F32" s="2"/>
      <c r="G32" s="13" t="str">
        <f t="shared" si="1"/>
        <v>—</v>
      </c>
    </row>
    <row r="33" spans="1:7" ht="16.350000000000001" customHeight="1" x14ac:dyDescent="0.25">
      <c r="A33" s="15" t="s">
        <v>404</v>
      </c>
      <c r="B33" s="5" t="s">
        <v>466</v>
      </c>
      <c r="C33" s="2"/>
      <c r="D33" s="2"/>
      <c r="E33" s="10" t="str">
        <f t="shared" si="0"/>
        <v/>
      </c>
      <c r="F33" s="2"/>
      <c r="G33" s="13" t="str">
        <f t="shared" si="1"/>
        <v>—</v>
      </c>
    </row>
    <row r="34" spans="1:7" ht="16.350000000000001" customHeight="1" x14ac:dyDescent="0.25">
      <c r="A34" s="15" t="s">
        <v>408</v>
      </c>
      <c r="B34" s="20" t="s">
        <v>467</v>
      </c>
      <c r="C34" s="2"/>
      <c r="D34" s="2"/>
      <c r="E34" s="10" t="str">
        <f t="shared" si="0"/>
        <v/>
      </c>
      <c r="F34" s="2"/>
      <c r="G34" s="13" t="str">
        <f t="shared" si="1"/>
        <v>—</v>
      </c>
    </row>
    <row r="35" spans="1:7" ht="16.350000000000001" customHeight="1" x14ac:dyDescent="0.25">
      <c r="A35" s="15" t="s">
        <v>416</v>
      </c>
      <c r="B35" s="5" t="s">
        <v>468</v>
      </c>
      <c r="C35" s="2"/>
      <c r="D35" s="2"/>
      <c r="E35" s="10" t="str">
        <f t="shared" si="0"/>
        <v/>
      </c>
      <c r="F35" s="2"/>
      <c r="G35" s="13" t="str">
        <f t="shared" si="1"/>
        <v>—</v>
      </c>
    </row>
    <row r="36" spans="1:7" ht="16.350000000000001" customHeight="1" x14ac:dyDescent="0.25">
      <c r="A36" s="15" t="s">
        <v>418</v>
      </c>
      <c r="B36" s="20" t="s">
        <v>469</v>
      </c>
      <c r="C36" s="2"/>
      <c r="D36" s="2"/>
      <c r="E36" s="10" t="str">
        <f t="shared" si="0"/>
        <v/>
      </c>
      <c r="F36" s="2"/>
      <c r="G36" s="13" t="str">
        <f t="shared" si="1"/>
        <v>—</v>
      </c>
    </row>
    <row r="37" spans="1:7" ht="16.350000000000001" customHeight="1" x14ac:dyDescent="0.25">
      <c r="A37" s="15" t="s">
        <v>420</v>
      </c>
      <c r="B37" s="5" t="s">
        <v>470</v>
      </c>
      <c r="C37" s="2"/>
      <c r="D37" s="2"/>
      <c r="E37" s="10" t="str">
        <f t="shared" si="0"/>
        <v/>
      </c>
      <c r="F37" s="2"/>
      <c r="G37" s="13" t="str">
        <f t="shared" si="1"/>
        <v>—</v>
      </c>
    </row>
    <row r="38" spans="1:7" ht="16.350000000000001" customHeight="1" x14ac:dyDescent="0.25">
      <c r="A38" s="15" t="s">
        <v>422</v>
      </c>
      <c r="B38" s="20" t="s">
        <v>471</v>
      </c>
      <c r="C38" s="2"/>
      <c r="D38" s="2"/>
      <c r="E38" s="10" t="str">
        <f t="shared" si="0"/>
        <v/>
      </c>
      <c r="F38" s="2"/>
      <c r="G38" s="13" t="str">
        <f t="shared" si="1"/>
        <v>—</v>
      </c>
    </row>
    <row r="39" spans="1:7" ht="16.350000000000001" customHeight="1" x14ac:dyDescent="0.25">
      <c r="A39" s="15" t="s">
        <v>424</v>
      </c>
      <c r="B39" s="5" t="s">
        <v>472</v>
      </c>
      <c r="C39" s="2"/>
      <c r="D39" s="2"/>
      <c r="E39" s="10" t="str">
        <f t="shared" si="0"/>
        <v/>
      </c>
      <c r="F39" s="2"/>
      <c r="G39" s="13" t="str">
        <f t="shared" si="1"/>
        <v>—</v>
      </c>
    </row>
    <row r="40" spans="1:7" ht="16.350000000000001" customHeight="1" x14ac:dyDescent="0.25">
      <c r="A40" s="15" t="s">
        <v>428</v>
      </c>
      <c r="B40" s="20" t="s">
        <v>473</v>
      </c>
      <c r="C40" s="2"/>
      <c r="D40" s="2"/>
      <c r="E40" s="10" t="str">
        <f t="shared" si="0"/>
        <v/>
      </c>
      <c r="F40" s="2"/>
      <c r="G40" s="13" t="str">
        <f t="shared" si="1"/>
        <v>—</v>
      </c>
    </row>
    <row r="41" spans="1:7" ht="16.350000000000001" customHeight="1" x14ac:dyDescent="0.25">
      <c r="A41" s="15"/>
      <c r="B41" s="20"/>
      <c r="C41" s="2"/>
      <c r="D41" s="2"/>
      <c r="E41" s="10"/>
      <c r="F41" s="2"/>
      <c r="G41" s="13"/>
    </row>
    <row r="42" spans="1:7" ht="16.350000000000001" customHeight="1" x14ac:dyDescent="0.25">
      <c r="A42" s="15"/>
      <c r="B42" s="20"/>
      <c r="C42" s="2"/>
      <c r="D42" s="2"/>
      <c r="E42" s="10"/>
      <c r="F42" s="2"/>
      <c r="G42" s="13"/>
    </row>
    <row r="43" spans="1:7" ht="16.350000000000001" customHeight="1" x14ac:dyDescent="0.25">
      <c r="A43" s="15"/>
      <c r="B43" s="20"/>
      <c r="C43" s="2"/>
      <c r="D43" s="2"/>
      <c r="E43" s="10"/>
      <c r="F43" s="2"/>
      <c r="G43" s="13"/>
    </row>
    <row r="44" spans="1:7" ht="15" customHeight="1" x14ac:dyDescent="0.25">
      <c r="B44" s="21"/>
    </row>
    <row r="45" spans="1:7" ht="15" customHeight="1" x14ac:dyDescent="0.25">
      <c r="B45" s="21"/>
    </row>
    <row r="46" spans="1:7" ht="15" customHeight="1" x14ac:dyDescent="0.25">
      <c r="B46" s="21"/>
    </row>
  </sheetData>
  <mergeCells count="3">
    <mergeCell ref="A2:G2"/>
    <mergeCell ref="A1:G1"/>
    <mergeCell ref="A3:G3"/>
  </mergeCells>
  <conditionalFormatting sqref="G1:G204">
    <cfRule type="cellIs" dxfId="1" priority="2" operator="equal">
      <formula>"PASS"</formula>
    </cfRule>
    <cfRule type="cellIs" dxfId="0" priority="3" operator="equal">
      <formula>"FAIL"</formula>
    </cfRule>
  </conditionalFormatting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showGridLines="0" zoomScaleNormal="100" workbookViewId="0">
      <selection activeCell="B25" sqref="B25"/>
    </sheetView>
  </sheetViews>
  <sheetFormatPr defaultColWidth="8.5703125" defaultRowHeight="15" x14ac:dyDescent="0.25"/>
  <cols>
    <col min="1" max="1" width="40" customWidth="1"/>
    <col min="2" max="2" width="30" customWidth="1"/>
    <col min="3" max="3" width="14" customWidth="1"/>
    <col min="4" max="4" width="20" customWidth="1"/>
  </cols>
  <sheetData>
    <row r="1" spans="1:4" ht="25.5" customHeight="1" x14ac:dyDescent="0.25">
      <c r="A1" s="25" t="s">
        <v>474</v>
      </c>
      <c r="B1" s="26"/>
      <c r="C1" s="26"/>
      <c r="D1" s="26"/>
    </row>
    <row r="3" spans="1:4" ht="15" customHeight="1" x14ac:dyDescent="0.25">
      <c r="A3" s="30" t="s">
        <v>475</v>
      </c>
      <c r="B3" s="31"/>
      <c r="C3" s="31"/>
      <c r="D3" s="28"/>
    </row>
    <row r="4" spans="1:4" ht="15" customHeight="1" x14ac:dyDescent="0.25">
      <c r="A4" s="3" t="s">
        <v>124</v>
      </c>
      <c r="B4" s="3" t="s">
        <v>125</v>
      </c>
      <c r="C4" s="3" t="s">
        <v>126</v>
      </c>
      <c r="D4" s="3" t="s">
        <v>7</v>
      </c>
    </row>
    <row r="5" spans="1:4" ht="15" customHeight="1" x14ac:dyDescent="0.25">
      <c r="A5" s="1" t="s">
        <v>476</v>
      </c>
      <c r="B5" s="4" t="s">
        <v>231</v>
      </c>
      <c r="C5" s="2"/>
      <c r="D5" s="2"/>
    </row>
    <row r="6" spans="1:4" ht="15" customHeight="1" x14ac:dyDescent="0.25">
      <c r="A6" s="1" t="s">
        <v>477</v>
      </c>
      <c r="B6" s="4" t="s">
        <v>478</v>
      </c>
      <c r="C6" s="2"/>
      <c r="D6" s="2"/>
    </row>
    <row r="7" spans="1:4" ht="15" customHeight="1" x14ac:dyDescent="0.25">
      <c r="A7" s="1" t="s">
        <v>479</v>
      </c>
      <c r="B7" s="4" t="s">
        <v>480</v>
      </c>
      <c r="C7" s="2"/>
      <c r="D7" s="2"/>
    </row>
    <row r="8" spans="1:4" ht="15" customHeight="1" x14ac:dyDescent="0.25">
      <c r="A8" s="1" t="s">
        <v>481</v>
      </c>
      <c r="B8" s="4" t="s">
        <v>482</v>
      </c>
      <c r="C8" s="2"/>
      <c r="D8" s="2"/>
    </row>
    <row r="10" spans="1:4" ht="15" customHeight="1" x14ac:dyDescent="0.25">
      <c r="A10" s="30" t="s">
        <v>483</v>
      </c>
      <c r="B10" s="31"/>
      <c r="C10" s="31"/>
      <c r="D10" s="28"/>
    </row>
    <row r="11" spans="1:4" ht="15" customHeight="1" x14ac:dyDescent="0.25">
      <c r="A11" s="3" t="s">
        <v>124</v>
      </c>
      <c r="B11" s="3" t="s">
        <v>125</v>
      </c>
      <c r="C11" s="3" t="s">
        <v>126</v>
      </c>
      <c r="D11" s="3" t="s">
        <v>7</v>
      </c>
    </row>
    <row r="12" spans="1:4" ht="15" customHeight="1" x14ac:dyDescent="0.25">
      <c r="A12" s="1" t="s">
        <v>484</v>
      </c>
      <c r="B12" s="4" t="s">
        <v>485</v>
      </c>
      <c r="C12" s="2"/>
      <c r="D12" s="2"/>
    </row>
    <row r="13" spans="1:4" ht="15" customHeight="1" x14ac:dyDescent="0.25">
      <c r="A13" s="1" t="s">
        <v>486</v>
      </c>
      <c r="B13" s="4" t="s">
        <v>487</v>
      </c>
      <c r="C13" s="2"/>
      <c r="D13" s="2"/>
    </row>
    <row r="14" spans="1:4" ht="15" customHeight="1" x14ac:dyDescent="0.25">
      <c r="A14" s="1" t="s">
        <v>488</v>
      </c>
      <c r="B14" s="4" t="s">
        <v>489</v>
      </c>
      <c r="C14" s="2"/>
      <c r="D14" s="2"/>
    </row>
    <row r="15" spans="1:4" ht="15" customHeight="1" x14ac:dyDescent="0.25">
      <c r="A15" s="1" t="s">
        <v>490</v>
      </c>
      <c r="B15" s="4" t="s">
        <v>491</v>
      </c>
      <c r="C15" s="2"/>
      <c r="D15" s="2"/>
    </row>
    <row r="17" spans="1:4" ht="15" customHeight="1" x14ac:dyDescent="0.25">
      <c r="A17" s="30" t="s">
        <v>492</v>
      </c>
      <c r="B17" s="31"/>
      <c r="C17" s="31"/>
      <c r="D17" s="28"/>
    </row>
    <row r="18" spans="1:4" ht="20.100000000000001" customHeight="1" x14ac:dyDescent="0.25">
      <c r="A18" s="37" t="s">
        <v>493</v>
      </c>
      <c r="B18" s="31"/>
      <c r="C18" s="31"/>
      <c r="D18" s="28"/>
    </row>
    <row r="19" spans="1:4" ht="15" customHeight="1" x14ac:dyDescent="0.25">
      <c r="A19" s="3" t="s">
        <v>494</v>
      </c>
      <c r="B19" s="3" t="s">
        <v>495</v>
      </c>
      <c r="C19" s="3" t="s">
        <v>496</v>
      </c>
      <c r="D19" s="3" t="s">
        <v>7</v>
      </c>
    </row>
    <row r="20" spans="1:4" ht="15" customHeight="1" x14ac:dyDescent="0.25">
      <c r="A20" s="8" t="s">
        <v>497</v>
      </c>
      <c r="B20" s="4" t="s">
        <v>498</v>
      </c>
      <c r="C20" s="2"/>
      <c r="D20" s="2"/>
    </row>
    <row r="21" spans="1:4" ht="15" customHeight="1" x14ac:dyDescent="0.25">
      <c r="A21" s="8" t="s">
        <v>499</v>
      </c>
      <c r="B21" s="4" t="s">
        <v>500</v>
      </c>
      <c r="C21" s="2"/>
      <c r="D21" s="2"/>
    </row>
    <row r="22" spans="1:4" ht="15" customHeight="1" x14ac:dyDescent="0.25">
      <c r="A22" s="8" t="s">
        <v>501</v>
      </c>
      <c r="B22" s="4" t="s">
        <v>502</v>
      </c>
      <c r="C22" s="2"/>
      <c r="D22" s="2"/>
    </row>
    <row r="23" spans="1:4" ht="15" customHeight="1" x14ac:dyDescent="0.25">
      <c r="A23" s="8" t="s">
        <v>503</v>
      </c>
      <c r="B23" s="4" t="s">
        <v>504</v>
      </c>
      <c r="C23" s="2"/>
      <c r="D23" s="2"/>
    </row>
    <row r="24" spans="1:4" ht="15" customHeight="1" x14ac:dyDescent="0.25">
      <c r="A24" s="8" t="s">
        <v>505</v>
      </c>
      <c r="B24" s="4" t="s">
        <v>506</v>
      </c>
      <c r="C24" s="2"/>
      <c r="D24" s="2"/>
    </row>
    <row r="26" spans="1:4" ht="15" customHeight="1" x14ac:dyDescent="0.25">
      <c r="A26" s="30" t="s">
        <v>507</v>
      </c>
      <c r="B26" s="31"/>
      <c r="C26" s="31"/>
      <c r="D26" s="28"/>
    </row>
    <row r="27" spans="1:4" ht="15" customHeight="1" x14ac:dyDescent="0.25">
      <c r="A27" s="3" t="s">
        <v>124</v>
      </c>
      <c r="B27" s="3" t="s">
        <v>125</v>
      </c>
      <c r="C27" s="3" t="s">
        <v>126</v>
      </c>
      <c r="D27" s="3" t="s">
        <v>7</v>
      </c>
    </row>
    <row r="28" spans="1:4" ht="15" customHeight="1" x14ac:dyDescent="0.25">
      <c r="A28" s="1" t="s">
        <v>508</v>
      </c>
      <c r="B28" s="4" t="s">
        <v>509</v>
      </c>
      <c r="C28" s="2"/>
      <c r="D28" s="2"/>
    </row>
    <row r="29" spans="1:4" ht="15" customHeight="1" x14ac:dyDescent="0.25">
      <c r="A29" s="1" t="s">
        <v>510</v>
      </c>
      <c r="B29" s="4" t="s">
        <v>511</v>
      </c>
      <c r="C29" s="2"/>
      <c r="D29" s="2"/>
    </row>
    <row r="30" spans="1:4" ht="15" customHeight="1" x14ac:dyDescent="0.25">
      <c r="A30" s="1" t="s">
        <v>512</v>
      </c>
      <c r="B30" s="4" t="s">
        <v>513</v>
      </c>
      <c r="C30" s="2"/>
      <c r="D30" s="2"/>
    </row>
    <row r="31" spans="1:4" ht="15" customHeight="1" x14ac:dyDescent="0.25">
      <c r="A31" s="1" t="s">
        <v>514</v>
      </c>
      <c r="B31" s="4" t="s">
        <v>515</v>
      </c>
      <c r="C31" s="2"/>
      <c r="D31" s="2"/>
    </row>
    <row r="32" spans="1:4" ht="15" customHeight="1" x14ac:dyDescent="0.25">
      <c r="A32" s="1" t="s">
        <v>516</v>
      </c>
      <c r="B32" s="4" t="s">
        <v>517</v>
      </c>
      <c r="C32" s="2"/>
      <c r="D32" s="2"/>
    </row>
    <row r="33" spans="1:4" ht="15" customHeight="1" x14ac:dyDescent="0.25">
      <c r="A33" s="1" t="s">
        <v>518</v>
      </c>
      <c r="B33" s="4" t="s">
        <v>519</v>
      </c>
      <c r="C33" s="2"/>
      <c r="D33" s="2"/>
    </row>
    <row r="34" spans="1:4" ht="15" customHeight="1" x14ac:dyDescent="0.25">
      <c r="A34" s="1" t="s">
        <v>520</v>
      </c>
      <c r="B34" s="4" t="s">
        <v>521</v>
      </c>
      <c r="C34" s="2"/>
      <c r="D34" s="2"/>
    </row>
    <row r="35" spans="1:4" ht="15" customHeight="1" x14ac:dyDescent="0.25">
      <c r="A35" s="1" t="s">
        <v>522</v>
      </c>
      <c r="B35" s="4" t="s">
        <v>523</v>
      </c>
      <c r="C35" s="2"/>
      <c r="D35" s="2"/>
    </row>
  </sheetData>
  <mergeCells count="6">
    <mergeCell ref="A1:D1"/>
    <mergeCell ref="A17:D17"/>
    <mergeCell ref="A18:D18"/>
    <mergeCell ref="A3:D3"/>
    <mergeCell ref="A26:D26"/>
    <mergeCell ref="A10:D10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"/>
  <sheetViews>
    <sheetView showGridLines="0" zoomScaleNormal="100" workbookViewId="0">
      <selection activeCell="B13" sqref="B13"/>
    </sheetView>
  </sheetViews>
  <sheetFormatPr defaultColWidth="8.5703125" defaultRowHeight="15" x14ac:dyDescent="0.25"/>
  <cols>
    <col min="1" max="1" width="30" customWidth="1"/>
    <col min="2" max="2" width="38" customWidth="1"/>
    <col min="3" max="3" width="20" customWidth="1"/>
    <col min="4" max="4" width="16" customWidth="1"/>
  </cols>
  <sheetData>
    <row r="1" spans="1:4" ht="25.5" customHeight="1" x14ac:dyDescent="0.25">
      <c r="A1" s="25" t="s">
        <v>0</v>
      </c>
      <c r="B1" s="26"/>
      <c r="C1" s="26"/>
      <c r="D1" s="26"/>
    </row>
    <row r="3" spans="1:4" ht="15" customHeight="1" x14ac:dyDescent="0.25">
      <c r="A3" s="30" t="s">
        <v>1</v>
      </c>
      <c r="B3" s="31"/>
      <c r="C3" s="31"/>
      <c r="D3" s="28"/>
    </row>
    <row r="4" spans="1:4" ht="16.149999999999999" customHeight="1" x14ac:dyDescent="0.25">
      <c r="A4" s="8" t="s">
        <v>2</v>
      </c>
      <c r="B4" s="32" t="str">
        <f>'1. Cover'!B42</f>
        <v>PASS</v>
      </c>
      <c r="C4" s="31"/>
      <c r="D4" s="28"/>
    </row>
    <row r="6" spans="1:4" ht="15" customHeight="1" x14ac:dyDescent="0.25">
      <c r="A6" s="30" t="s">
        <v>3</v>
      </c>
      <c r="B6" s="31"/>
      <c r="C6" s="31"/>
      <c r="D6" s="28"/>
    </row>
    <row r="7" spans="1:4" ht="15" customHeight="1" x14ac:dyDescent="0.25">
      <c r="A7" s="3" t="s">
        <v>4</v>
      </c>
      <c r="B7" s="3" t="s">
        <v>5</v>
      </c>
      <c r="C7" s="3" t="s">
        <v>6</v>
      </c>
      <c r="D7" s="3" t="s">
        <v>7</v>
      </c>
    </row>
    <row r="8" spans="1:4" ht="15" customHeight="1" x14ac:dyDescent="0.25">
      <c r="A8" s="1" t="s">
        <v>8</v>
      </c>
      <c r="B8" s="2"/>
      <c r="C8" s="2"/>
      <c r="D8" s="2"/>
    </row>
    <row r="9" spans="1:4" ht="15" customHeight="1" x14ac:dyDescent="0.25">
      <c r="A9" s="1" t="s">
        <v>9</v>
      </c>
      <c r="B9" s="2"/>
      <c r="C9" s="2"/>
      <c r="D9" s="2"/>
    </row>
    <row r="10" spans="1:4" ht="15" customHeight="1" x14ac:dyDescent="0.25">
      <c r="A10" s="1" t="s">
        <v>10</v>
      </c>
      <c r="B10" s="2"/>
      <c r="C10" s="2"/>
      <c r="D10" s="2"/>
    </row>
    <row r="11" spans="1:4" ht="15" customHeight="1" x14ac:dyDescent="0.25">
      <c r="A11" s="1" t="s">
        <v>11</v>
      </c>
      <c r="B11" s="2"/>
      <c r="C11" s="2"/>
      <c r="D11" s="2"/>
    </row>
    <row r="12" spans="1:4" ht="15" customHeight="1" x14ac:dyDescent="0.25">
      <c r="A12" s="1" t="s">
        <v>12</v>
      </c>
      <c r="B12" s="2"/>
      <c r="C12" s="2"/>
      <c r="D12" s="2"/>
    </row>
    <row r="13" spans="1:4" ht="15" customHeight="1" x14ac:dyDescent="0.25">
      <c r="A13" s="1" t="s">
        <v>13</v>
      </c>
      <c r="B13" s="2"/>
      <c r="C13" s="2"/>
      <c r="D13" s="2"/>
    </row>
    <row r="14" spans="1:4" ht="15" customHeight="1" x14ac:dyDescent="0.25">
      <c r="A14" s="1" t="s">
        <v>14</v>
      </c>
      <c r="B14" s="2"/>
      <c r="C14" s="2"/>
      <c r="D14" s="2"/>
    </row>
    <row r="16" spans="1:4" ht="15" customHeight="1" x14ac:dyDescent="0.25">
      <c r="A16" s="30" t="s">
        <v>15</v>
      </c>
      <c r="B16" s="31"/>
      <c r="C16" s="31"/>
      <c r="D16" s="28"/>
    </row>
    <row r="17" spans="1:4" ht="28.35" customHeight="1" x14ac:dyDescent="0.25">
      <c r="A17" s="3" t="s">
        <v>16</v>
      </c>
      <c r="B17" s="3" t="s">
        <v>17</v>
      </c>
      <c r="C17" s="3" t="s">
        <v>18</v>
      </c>
      <c r="D17" s="3" t="s">
        <v>19</v>
      </c>
    </row>
    <row r="18" spans="1:4" ht="15" customHeight="1" x14ac:dyDescent="0.25">
      <c r="A18" s="22">
        <v>1</v>
      </c>
      <c r="B18" s="2"/>
      <c r="C18" s="2"/>
      <c r="D18" s="2"/>
    </row>
    <row r="19" spans="1:4" ht="15" customHeight="1" x14ac:dyDescent="0.25">
      <c r="A19" s="22">
        <v>2</v>
      </c>
      <c r="B19" s="2"/>
      <c r="C19" s="2"/>
      <c r="D19" s="2"/>
    </row>
    <row r="20" spans="1:4" ht="15" customHeight="1" x14ac:dyDescent="0.25">
      <c r="A20" s="22">
        <v>3</v>
      </c>
      <c r="B20" s="2"/>
      <c r="C20" s="2"/>
      <c r="D20" s="2"/>
    </row>
    <row r="21" spans="1:4" ht="15" customHeight="1" x14ac:dyDescent="0.25">
      <c r="A21" s="22">
        <v>4</v>
      </c>
      <c r="B21" s="2"/>
      <c r="C21" s="2"/>
      <c r="D21" s="2"/>
    </row>
    <row r="22" spans="1:4" ht="15" customHeight="1" x14ac:dyDescent="0.25">
      <c r="A22" s="22">
        <v>5</v>
      </c>
      <c r="B22" s="2"/>
      <c r="C22" s="2"/>
      <c r="D22" s="2"/>
    </row>
    <row r="23" spans="1:4" ht="15" customHeight="1" x14ac:dyDescent="0.25">
      <c r="A23" s="22">
        <v>6</v>
      </c>
      <c r="B23" s="2"/>
      <c r="C23" s="2"/>
      <c r="D23" s="2"/>
    </row>
    <row r="25" spans="1:4" ht="15" customHeight="1" x14ac:dyDescent="0.25">
      <c r="A25" s="30" t="s">
        <v>20</v>
      </c>
      <c r="B25" s="31"/>
      <c r="C25" s="31"/>
      <c r="D25" s="28"/>
    </row>
    <row r="26" spans="1:4" ht="15" customHeight="1" x14ac:dyDescent="0.25">
      <c r="A26" s="3" t="s">
        <v>21</v>
      </c>
      <c r="B26" s="3" t="s">
        <v>22</v>
      </c>
      <c r="C26" s="3" t="s">
        <v>23</v>
      </c>
      <c r="D26" s="3" t="s">
        <v>24</v>
      </c>
    </row>
    <row r="27" spans="1:4" ht="27.75" customHeight="1" x14ac:dyDescent="0.25">
      <c r="A27" s="8" t="s">
        <v>25</v>
      </c>
      <c r="B27" s="2"/>
      <c r="C27" s="2"/>
      <c r="D27" s="2"/>
    </row>
    <row r="28" spans="1:4" ht="27.75" customHeight="1" x14ac:dyDescent="0.25">
      <c r="A28" s="8" t="s">
        <v>26</v>
      </c>
      <c r="B28" s="2"/>
      <c r="C28" s="2"/>
      <c r="D28" s="2"/>
    </row>
    <row r="29" spans="1:4" ht="27.75" customHeight="1" x14ac:dyDescent="0.25">
      <c r="A29" s="8" t="s">
        <v>27</v>
      </c>
      <c r="B29" s="2"/>
      <c r="C29" s="2"/>
      <c r="D29" s="2"/>
    </row>
    <row r="31" spans="1:4" ht="15" customHeight="1" x14ac:dyDescent="0.25">
      <c r="A31" s="29" t="s">
        <v>28</v>
      </c>
      <c r="B31" s="26"/>
      <c r="C31" s="26"/>
      <c r="D31" s="26"/>
    </row>
    <row r="32" spans="1:4" ht="15" customHeight="1" x14ac:dyDescent="0.25">
      <c r="A32" s="23" t="s">
        <v>29</v>
      </c>
      <c r="B32" s="24"/>
      <c r="C32" s="27"/>
      <c r="D32" s="28"/>
    </row>
    <row r="33" spans="1:4" ht="15" customHeight="1" x14ac:dyDescent="0.25">
      <c r="A33" s="23" t="s">
        <v>30</v>
      </c>
      <c r="B33" s="24"/>
      <c r="C33" s="27"/>
      <c r="D33" s="28"/>
    </row>
    <row r="34" spans="1:4" ht="15" customHeight="1" x14ac:dyDescent="0.25">
      <c r="A34" s="23" t="s">
        <v>31</v>
      </c>
      <c r="B34" s="24"/>
      <c r="C34" s="27"/>
      <c r="D34" s="28"/>
    </row>
    <row r="35" spans="1:4" ht="15" customHeight="1" x14ac:dyDescent="0.25">
      <c r="A35" s="23" t="s">
        <v>32</v>
      </c>
      <c r="B35" s="24"/>
      <c r="C35" s="27"/>
      <c r="D35" s="28"/>
    </row>
  </sheetData>
  <mergeCells count="11">
    <mergeCell ref="C35:D35"/>
    <mergeCell ref="A1:D1"/>
    <mergeCell ref="C34:D34"/>
    <mergeCell ref="C32:D32"/>
    <mergeCell ref="A31:D31"/>
    <mergeCell ref="A6:D6"/>
    <mergeCell ref="C33:D33"/>
    <mergeCell ref="A3:D3"/>
    <mergeCell ref="B4:D4"/>
    <mergeCell ref="A25:D25"/>
    <mergeCell ref="A16:D16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&amp;K1F4E79&amp;BContact Energy&amp;C&amp;8 SEL-700G Test Results Template&amp;R&amp;8 Page &amp;P of &amp;N</oddFooter>
    <evenFooter>&amp;L&amp;8 &amp;K1F4E79&amp;BContact Energy&amp;C&amp;8 SEL-700G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Props1.xml><?xml version="1.0" encoding="utf-8"?>
<ds:datastoreItem xmlns:ds="http://schemas.openxmlformats.org/officeDocument/2006/customXml" ds:itemID="{4735C605-B251-4D35-A61F-1F6D8468CB94}"/>
</file>

<file path=customXml/itemProps2.xml><?xml version="1.0" encoding="utf-8"?>
<ds:datastoreItem xmlns:ds="http://schemas.openxmlformats.org/officeDocument/2006/customXml" ds:itemID="{29F4741A-19EA-4854-87F2-7CB3E0FD3F92}"/>
</file>

<file path=customXml/itemProps3.xml><?xml version="1.0" encoding="utf-8"?>
<ds:datastoreItem xmlns:ds="http://schemas.openxmlformats.org/officeDocument/2006/customXml" ds:itemID="{7C5AD89B-1911-48B0-910D-96ED76E716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cp:revision>1</cp:revision>
  <dcterms:created xsi:type="dcterms:W3CDTF">2026-06-01T23:36:55Z</dcterms:created>
  <dcterms:modified xsi:type="dcterms:W3CDTF">2026-06-03T00:57:12Z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</Properties>
</file>